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5BF272D7-3EA8-4F5F-93A6-EB753262F07A}" xr6:coauthVersionLast="47" xr6:coauthVersionMax="47" xr10:uidLastSave="{00000000-0000-0000-0000-000000000000}"/>
  <bookViews>
    <workbookView xWindow="-120" yWindow="-120" windowWidth="20730" windowHeight="11160" tabRatio="867" activeTab="2"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E84" i="70" l="1"/>
  <c r="Y84" i="70"/>
  <c r="S84" i="70"/>
  <c r="AB75" i="70"/>
  <c r="T81" i="79" l="1"/>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Q109" i="79"/>
  <c r="T109" i="79" s="1"/>
  <c r="AG109" i="79" s="1"/>
  <c r="P109" i="79"/>
  <c r="O109" i="79"/>
  <c r="N109" i="79"/>
  <c r="M109" i="79"/>
  <c r="L109" i="79"/>
  <c r="K109" i="79"/>
  <c r="J109" i="79"/>
  <c r="I109" i="79"/>
  <c r="H109" i="79"/>
  <c r="G109" i="79"/>
  <c r="F109" i="79"/>
  <c r="E109" i="79"/>
  <c r="D109" i="79"/>
  <c r="C109" i="79"/>
  <c r="Q108" i="79"/>
  <c r="T108" i="79" s="1"/>
  <c r="AG108" i="79" s="1"/>
  <c r="P108" i="79"/>
  <c r="O108" i="79"/>
  <c r="N108" i="79"/>
  <c r="M108" i="79"/>
  <c r="L108" i="79"/>
  <c r="K108" i="79"/>
  <c r="J108" i="79"/>
  <c r="I108" i="79"/>
  <c r="H108" i="79"/>
  <c r="G108" i="79"/>
  <c r="F108" i="79"/>
  <c r="E108" i="79"/>
  <c r="D108" i="79"/>
  <c r="C108" i="79"/>
  <c r="Q107" i="79"/>
  <c r="T107" i="79" s="1"/>
  <c r="AG107" i="79" s="1"/>
  <c r="P107" i="79"/>
  <c r="O107" i="79"/>
  <c r="N107" i="79"/>
  <c r="M107" i="79"/>
  <c r="L107" i="79"/>
  <c r="K107" i="79"/>
  <c r="J107" i="79"/>
  <c r="I107" i="79"/>
  <c r="H107" i="79"/>
  <c r="G107" i="79"/>
  <c r="F107" i="79"/>
  <c r="E107" i="79"/>
  <c r="D107" i="79"/>
  <c r="C107" i="79"/>
  <c r="Q106" i="79"/>
  <c r="T106" i="79" s="1"/>
  <c r="AG106" i="79" s="1"/>
  <c r="P106" i="79"/>
  <c r="O106" i="79"/>
  <c r="N106" i="79"/>
  <c r="M106" i="79"/>
  <c r="L106" i="79"/>
  <c r="K106" i="79"/>
  <c r="J106" i="79"/>
  <c r="I106" i="79"/>
  <c r="H106" i="79"/>
  <c r="G106" i="79"/>
  <c r="F106" i="79"/>
  <c r="E106" i="79"/>
  <c r="D106" i="79"/>
  <c r="C106" i="79"/>
  <c r="Q105" i="79"/>
  <c r="T105" i="79" s="1"/>
  <c r="AG105" i="79" s="1"/>
  <c r="P105" i="79"/>
  <c r="O105" i="79"/>
  <c r="N105" i="79"/>
  <c r="M105" i="79"/>
  <c r="L105" i="79"/>
  <c r="K105" i="79"/>
  <c r="J105" i="79"/>
  <c r="I105" i="79"/>
  <c r="H105" i="79"/>
  <c r="G105" i="79"/>
  <c r="F105" i="79"/>
  <c r="E105" i="79"/>
  <c r="D105" i="79"/>
  <c r="C105" i="79"/>
  <c r="Q104" i="79"/>
  <c r="T104" i="79" s="1"/>
  <c r="AG104" i="79" s="1"/>
  <c r="P104" i="79"/>
  <c r="O104" i="79"/>
  <c r="N104" i="79"/>
  <c r="M104" i="79"/>
  <c r="L104" i="79"/>
  <c r="K104" i="79"/>
  <c r="J104" i="79"/>
  <c r="I104" i="79"/>
  <c r="H104" i="79"/>
  <c r="G104" i="79"/>
  <c r="F104" i="79"/>
  <c r="E104" i="79"/>
  <c r="D104" i="79"/>
  <c r="C104" i="79"/>
  <c r="Q103" i="79"/>
  <c r="T103" i="79" s="1"/>
  <c r="AG103" i="79" s="1"/>
  <c r="P103" i="79"/>
  <c r="O103" i="79"/>
  <c r="N103" i="79"/>
  <c r="M103" i="79"/>
  <c r="L103" i="79"/>
  <c r="K103" i="79"/>
  <c r="J103" i="79"/>
  <c r="I103" i="79"/>
  <c r="H103" i="79"/>
  <c r="G103" i="79"/>
  <c r="F103" i="79"/>
  <c r="E103" i="79"/>
  <c r="D103" i="79"/>
  <c r="C103" i="79"/>
  <c r="Q102" i="79"/>
  <c r="T102" i="79" s="1"/>
  <c r="AG102" i="79" s="1"/>
  <c r="P102" i="79"/>
  <c r="O102" i="79"/>
  <c r="N102" i="79"/>
  <c r="M102" i="79"/>
  <c r="L102" i="79"/>
  <c r="K102" i="79"/>
  <c r="J102" i="79"/>
  <c r="I102" i="79"/>
  <c r="H102" i="79"/>
  <c r="G102" i="79"/>
  <c r="F102" i="79"/>
  <c r="E102" i="79"/>
  <c r="D102" i="79"/>
  <c r="C102" i="79"/>
  <c r="Q101" i="79"/>
  <c r="T101" i="79" s="1"/>
  <c r="AG101" i="79" s="1"/>
  <c r="P101" i="79"/>
  <c r="O101" i="79"/>
  <c r="N101" i="79"/>
  <c r="M101" i="79"/>
  <c r="L101" i="79"/>
  <c r="K101" i="79"/>
  <c r="J101" i="79"/>
  <c r="I101" i="79"/>
  <c r="H101" i="79"/>
  <c r="G101" i="79"/>
  <c r="F101" i="79"/>
  <c r="E101" i="79"/>
  <c r="D101" i="79"/>
  <c r="C101" i="79"/>
  <c r="Q100" i="79"/>
  <c r="T100" i="79" s="1"/>
  <c r="AG100" i="79" s="1"/>
  <c r="P100" i="79"/>
  <c r="O100" i="79"/>
  <c r="N100" i="79"/>
  <c r="M100" i="79"/>
  <c r="L100" i="79"/>
  <c r="K100" i="79"/>
  <c r="J100" i="79"/>
  <c r="I100" i="79"/>
  <c r="H100" i="79"/>
  <c r="G100" i="79"/>
  <c r="F100" i="79"/>
  <c r="E100" i="79"/>
  <c r="D100" i="79"/>
  <c r="C100" i="79"/>
  <c r="Q99" i="79"/>
  <c r="T99" i="79" s="1"/>
  <c r="AG99" i="79" s="1"/>
  <c r="P99" i="79"/>
  <c r="O99" i="79"/>
  <c r="N99" i="79"/>
  <c r="M99" i="79"/>
  <c r="L99" i="79"/>
  <c r="K99" i="79"/>
  <c r="J99" i="79"/>
  <c r="I99" i="79"/>
  <c r="H99" i="79"/>
  <c r="G99" i="79"/>
  <c r="F99" i="79"/>
  <c r="E99" i="79"/>
  <c r="D99" i="79"/>
  <c r="C99" i="79"/>
  <c r="Q98" i="79"/>
  <c r="T98" i="79" s="1"/>
  <c r="AG98" i="79" s="1"/>
  <c r="P98" i="79"/>
  <c r="O98" i="79"/>
  <c r="N98" i="79"/>
  <c r="M98" i="79"/>
  <c r="L98" i="79"/>
  <c r="K98" i="79"/>
  <c r="J98" i="79"/>
  <c r="I98" i="79"/>
  <c r="H98" i="79"/>
  <c r="G98" i="79"/>
  <c r="F98" i="79"/>
  <c r="E98" i="79"/>
  <c r="D98" i="79"/>
  <c r="C98" i="79"/>
  <c r="Q97" i="79"/>
  <c r="T97" i="79" s="1"/>
  <c r="AG97" i="79" s="1"/>
  <c r="P97" i="79"/>
  <c r="O97" i="79"/>
  <c r="N97" i="79"/>
  <c r="M97" i="79"/>
  <c r="L97" i="79"/>
  <c r="K97" i="79"/>
  <c r="J97" i="79"/>
  <c r="I97" i="79"/>
  <c r="H97" i="79"/>
  <c r="G97" i="79"/>
  <c r="F97" i="79"/>
  <c r="E97" i="79"/>
  <c r="D97" i="79"/>
  <c r="C97" i="79"/>
  <c r="Q96" i="79"/>
  <c r="T96" i="79" s="1"/>
  <c r="AG96" i="79" s="1"/>
  <c r="P96" i="79"/>
  <c r="O96" i="79"/>
  <c r="N96" i="79"/>
  <c r="M96" i="79"/>
  <c r="L96" i="79"/>
  <c r="K96" i="79"/>
  <c r="J96" i="79"/>
  <c r="I96" i="79"/>
  <c r="H96" i="79"/>
  <c r="G96" i="79"/>
  <c r="F96" i="79"/>
  <c r="E96" i="79"/>
  <c r="D96" i="79"/>
  <c r="C96" i="79"/>
  <c r="Q95" i="79"/>
  <c r="T95" i="79" s="1"/>
  <c r="AG95" i="79" s="1"/>
  <c r="P95" i="79"/>
  <c r="O95" i="79"/>
  <c r="N95" i="79"/>
  <c r="M95" i="79"/>
  <c r="L95" i="79"/>
  <c r="K95" i="79"/>
  <c r="J95" i="79"/>
  <c r="I95" i="79"/>
  <c r="H95" i="79"/>
  <c r="G95" i="79"/>
  <c r="F95" i="79"/>
  <c r="E95" i="79"/>
  <c r="D95" i="79"/>
  <c r="C95" i="79"/>
  <c r="Q94" i="79"/>
  <c r="T94" i="79" s="1"/>
  <c r="AG94" i="79" s="1"/>
  <c r="P94" i="79"/>
  <c r="O94" i="79"/>
  <c r="N94" i="79"/>
  <c r="M94" i="79"/>
  <c r="L94" i="79"/>
  <c r="K94" i="79"/>
  <c r="J94" i="79"/>
  <c r="I94" i="79"/>
  <c r="H94" i="79"/>
  <c r="G94" i="79"/>
  <c r="F94" i="79"/>
  <c r="E94" i="79"/>
  <c r="D94" i="79"/>
  <c r="C94" i="79"/>
  <c r="Q93" i="79"/>
  <c r="T93" i="79" s="1"/>
  <c r="AG93" i="79" s="1"/>
  <c r="P93" i="79"/>
  <c r="O93" i="79"/>
  <c r="N93" i="79"/>
  <c r="M93" i="79"/>
  <c r="L93" i="79"/>
  <c r="K93" i="79"/>
  <c r="J93" i="79"/>
  <c r="I93" i="79"/>
  <c r="H93" i="79"/>
  <c r="G93" i="79"/>
  <c r="F93" i="79"/>
  <c r="E93" i="79"/>
  <c r="D93" i="79"/>
  <c r="C93" i="79"/>
  <c r="Q92" i="79"/>
  <c r="T92" i="79" s="1"/>
  <c r="AG92" i="79" s="1"/>
  <c r="P92" i="79"/>
  <c r="O92" i="79"/>
  <c r="N92" i="79"/>
  <c r="M92" i="79"/>
  <c r="L92" i="79"/>
  <c r="K92" i="79"/>
  <c r="J92" i="79"/>
  <c r="I92" i="79"/>
  <c r="H92" i="79"/>
  <c r="G92" i="79"/>
  <c r="F92" i="79"/>
  <c r="E92" i="79"/>
  <c r="D92" i="79"/>
  <c r="C92" i="79"/>
  <c r="Q91" i="79"/>
  <c r="T91" i="79" s="1"/>
  <c r="AG91" i="79" s="1"/>
  <c r="P91" i="79"/>
  <c r="O91" i="79"/>
  <c r="N91" i="79"/>
  <c r="M91" i="79"/>
  <c r="L91" i="79"/>
  <c r="K91" i="79"/>
  <c r="J91" i="79"/>
  <c r="I91" i="79"/>
  <c r="H91" i="79"/>
  <c r="G91" i="79"/>
  <c r="F91" i="79"/>
  <c r="E91" i="79"/>
  <c r="D91" i="79"/>
  <c r="C91" i="79"/>
  <c r="Q90" i="79"/>
  <c r="T90" i="79" s="1"/>
  <c r="AG90" i="79" s="1"/>
  <c r="P90" i="79"/>
  <c r="O90" i="79"/>
  <c r="N90" i="79"/>
  <c r="M90" i="79"/>
  <c r="L90" i="79"/>
  <c r="K90" i="79"/>
  <c r="J90" i="79"/>
  <c r="I90" i="79"/>
  <c r="H90" i="79"/>
  <c r="G90" i="79"/>
  <c r="F90" i="79"/>
  <c r="E90" i="79"/>
  <c r="D90" i="79"/>
  <c r="C90" i="79"/>
  <c r="Q89" i="79"/>
  <c r="T89" i="79" s="1"/>
  <c r="AG89" i="79" s="1"/>
  <c r="P89" i="79"/>
  <c r="O89" i="79"/>
  <c r="N89" i="79"/>
  <c r="M89" i="79"/>
  <c r="L89" i="79"/>
  <c r="K89" i="79"/>
  <c r="J89" i="79"/>
  <c r="I89" i="79"/>
  <c r="H89" i="79"/>
  <c r="G89" i="79"/>
  <c r="F89" i="79"/>
  <c r="E89" i="79"/>
  <c r="D89" i="79"/>
  <c r="C89" i="79"/>
  <c r="Q88" i="79"/>
  <c r="T88" i="79" s="1"/>
  <c r="AG88" i="79" s="1"/>
  <c r="P88" i="79"/>
  <c r="O88" i="79"/>
  <c r="N88" i="79"/>
  <c r="M88" i="79"/>
  <c r="L88" i="79"/>
  <c r="K88" i="79"/>
  <c r="J88" i="79"/>
  <c r="I88" i="79"/>
  <c r="H88" i="79"/>
  <c r="G88" i="79"/>
  <c r="F88" i="79"/>
  <c r="E88" i="79"/>
  <c r="D88" i="79"/>
  <c r="C88" i="79"/>
  <c r="Q87" i="79"/>
  <c r="T87" i="79" s="1"/>
  <c r="AG87" i="79" s="1"/>
  <c r="P87" i="79"/>
  <c r="O87" i="79"/>
  <c r="N87" i="79"/>
  <c r="M87" i="79"/>
  <c r="L87" i="79"/>
  <c r="K87" i="79"/>
  <c r="J87" i="79"/>
  <c r="I87" i="79"/>
  <c r="H87" i="79"/>
  <c r="G87" i="79"/>
  <c r="F87" i="79"/>
  <c r="E87" i="79"/>
  <c r="D87" i="79"/>
  <c r="C87" i="79"/>
  <c r="Q86" i="79"/>
  <c r="T86" i="79" s="1"/>
  <c r="AG86" i="79" s="1"/>
  <c r="P86" i="79"/>
  <c r="O86" i="79"/>
  <c r="N86" i="79"/>
  <c r="M86" i="79"/>
  <c r="L86" i="79"/>
  <c r="K86" i="79"/>
  <c r="J86" i="79"/>
  <c r="I86" i="79"/>
  <c r="H86" i="79"/>
  <c r="G86" i="79"/>
  <c r="F86" i="79"/>
  <c r="E86" i="79"/>
  <c r="D86" i="79"/>
  <c r="C86" i="79"/>
  <c r="Q85" i="79"/>
  <c r="T85" i="79" s="1"/>
  <c r="AG85" i="79" s="1"/>
  <c r="P85" i="79"/>
  <c r="O85" i="79"/>
  <c r="N85" i="79"/>
  <c r="M85" i="79"/>
  <c r="L85" i="79"/>
  <c r="K85" i="79"/>
  <c r="J85" i="79"/>
  <c r="I85" i="79"/>
  <c r="H85" i="79"/>
  <c r="G85" i="79"/>
  <c r="F85" i="79"/>
  <c r="E85" i="79"/>
  <c r="D85" i="79"/>
  <c r="C85" i="79"/>
  <c r="Q84" i="79"/>
  <c r="T84" i="79" s="1"/>
  <c r="AG84" i="79" s="1"/>
  <c r="P84" i="79"/>
  <c r="O84" i="79"/>
  <c r="N84" i="79"/>
  <c r="M84" i="79"/>
  <c r="L84" i="79"/>
  <c r="K84" i="79"/>
  <c r="J84" i="79"/>
  <c r="I84" i="79"/>
  <c r="H84" i="79"/>
  <c r="G84" i="79"/>
  <c r="F84" i="79"/>
  <c r="E84" i="79"/>
  <c r="D84" i="79"/>
  <c r="C84" i="79"/>
  <c r="Q83" i="79"/>
  <c r="T83" i="79" s="1"/>
  <c r="AG83" i="79" s="1"/>
  <c r="P83" i="79"/>
  <c r="O83" i="79"/>
  <c r="N83" i="79"/>
  <c r="M83" i="79"/>
  <c r="L83" i="79"/>
  <c r="K83" i="79"/>
  <c r="J83" i="79"/>
  <c r="I83" i="79"/>
  <c r="H83" i="79"/>
  <c r="G83" i="79"/>
  <c r="F83" i="79"/>
  <c r="E83" i="79"/>
  <c r="D83" i="79"/>
  <c r="C83" i="79"/>
  <c r="Q82" i="79"/>
  <c r="T82" i="79" s="1"/>
  <c r="AG82" i="79" s="1"/>
  <c r="P82" i="79"/>
  <c r="O82" i="79"/>
  <c r="N82" i="79"/>
  <c r="M82" i="79"/>
  <c r="L82" i="79"/>
  <c r="K82" i="79"/>
  <c r="J82" i="79"/>
  <c r="I82" i="79"/>
  <c r="H82" i="79"/>
  <c r="G82" i="79"/>
  <c r="F82" i="79"/>
  <c r="E82" i="79"/>
  <c r="D82" i="79"/>
  <c r="C82" i="79"/>
  <c r="Q81" i="79"/>
  <c r="P81" i="79"/>
  <c r="O81" i="79"/>
  <c r="N81" i="79"/>
  <c r="M81" i="79"/>
  <c r="L81" i="79"/>
  <c r="K81" i="79"/>
  <c r="J81" i="79"/>
  <c r="I81" i="79"/>
  <c r="H81" i="79"/>
  <c r="G81" i="79"/>
  <c r="F81" i="79"/>
  <c r="E81" i="79"/>
  <c r="D81" i="79"/>
  <c r="C81" i="79"/>
  <c r="Q80" i="79"/>
  <c r="T80" i="79" s="1"/>
  <c r="AG80" i="79" s="1"/>
  <c r="P80" i="79"/>
  <c r="O80" i="79"/>
  <c r="N80" i="79"/>
  <c r="M80" i="79"/>
  <c r="L80" i="79"/>
  <c r="K80" i="79"/>
  <c r="J80" i="79"/>
  <c r="I80" i="79"/>
  <c r="H80" i="79"/>
  <c r="G80" i="79"/>
  <c r="F80" i="79"/>
  <c r="E80" i="79"/>
  <c r="D80" i="79"/>
  <c r="C80" i="79"/>
  <c r="Q79" i="79"/>
  <c r="T79" i="79" s="1"/>
  <c r="AG79" i="79" s="1"/>
  <c r="P79" i="79"/>
  <c r="O79" i="79"/>
  <c r="N79" i="79"/>
  <c r="M79" i="79"/>
  <c r="L79" i="79"/>
  <c r="K79" i="79"/>
  <c r="J79" i="79"/>
  <c r="I79" i="79"/>
  <c r="H79" i="79"/>
  <c r="G79" i="79"/>
  <c r="F79" i="79"/>
  <c r="E79" i="79"/>
  <c r="D79" i="79"/>
  <c r="C79" i="79"/>
  <c r="Q78" i="79"/>
  <c r="T78" i="79" s="1"/>
  <c r="AG78" i="79" s="1"/>
  <c r="P78" i="79"/>
  <c r="O78" i="79"/>
  <c r="N78" i="79"/>
  <c r="M78" i="79"/>
  <c r="L78" i="79"/>
  <c r="K78" i="79"/>
  <c r="J78" i="79"/>
  <c r="I78" i="79"/>
  <c r="H78" i="79"/>
  <c r="G78" i="79"/>
  <c r="F78" i="79"/>
  <c r="E78" i="79"/>
  <c r="D78" i="79"/>
  <c r="C78" i="79"/>
  <c r="Q77" i="79"/>
  <c r="T77" i="79" s="1"/>
  <c r="AG77" i="79" s="1"/>
  <c r="P77" i="79"/>
  <c r="O77" i="79"/>
  <c r="N77" i="79"/>
  <c r="M77" i="79"/>
  <c r="L77" i="79"/>
  <c r="K77" i="79"/>
  <c r="J77" i="79"/>
  <c r="I77" i="79"/>
  <c r="H77" i="79"/>
  <c r="G77" i="79"/>
  <c r="F77" i="79"/>
  <c r="E77" i="79"/>
  <c r="D77" i="79"/>
  <c r="C77" i="79"/>
  <c r="Q76" i="79"/>
  <c r="T76" i="79" s="1"/>
  <c r="AG76" i="79" s="1"/>
  <c r="P76" i="79"/>
  <c r="O76" i="79"/>
  <c r="N76" i="79"/>
  <c r="M76" i="79"/>
  <c r="L76" i="79"/>
  <c r="K76" i="79"/>
  <c r="J76" i="79"/>
  <c r="I76" i="79"/>
  <c r="H76" i="79"/>
  <c r="G76" i="79"/>
  <c r="F76" i="79"/>
  <c r="E76" i="79"/>
  <c r="D76" i="79"/>
  <c r="C76" i="79"/>
  <c r="Q75" i="79"/>
  <c r="T75" i="79" s="1"/>
  <c r="AG75" i="79" s="1"/>
  <c r="P75" i="79"/>
  <c r="O75" i="79"/>
  <c r="N75" i="79"/>
  <c r="M75" i="79"/>
  <c r="L75" i="79"/>
  <c r="K75" i="79"/>
  <c r="J75" i="79"/>
  <c r="I75" i="79"/>
  <c r="H75" i="79"/>
  <c r="G75" i="79"/>
  <c r="F75" i="79"/>
  <c r="E75" i="79"/>
  <c r="D75" i="79"/>
  <c r="C75" i="79"/>
  <c r="Q74" i="79"/>
  <c r="T74" i="79" s="1"/>
  <c r="AG74" i="79" s="1"/>
  <c r="P74" i="79"/>
  <c r="O74" i="79"/>
  <c r="N74" i="79"/>
  <c r="M74" i="79"/>
  <c r="L74" i="79"/>
  <c r="K74" i="79"/>
  <c r="J74" i="79"/>
  <c r="I74" i="79"/>
  <c r="H74" i="79"/>
  <c r="G74" i="79"/>
  <c r="F74" i="79"/>
  <c r="E74" i="79"/>
  <c r="D74" i="79"/>
  <c r="C74" i="79"/>
  <c r="Q73" i="79"/>
  <c r="T73" i="79" s="1"/>
  <c r="AG73" i="79" s="1"/>
  <c r="P73" i="79"/>
  <c r="O73" i="79"/>
  <c r="N73" i="79"/>
  <c r="M73" i="79"/>
  <c r="L73" i="79"/>
  <c r="K73" i="79"/>
  <c r="J73" i="79"/>
  <c r="I73" i="79"/>
  <c r="H73" i="79"/>
  <c r="G73" i="79"/>
  <c r="F73" i="79"/>
  <c r="E73" i="79"/>
  <c r="D73" i="79"/>
  <c r="C73" i="79"/>
  <c r="Q72" i="79"/>
  <c r="T72" i="79" s="1"/>
  <c r="AG72" i="79" s="1"/>
  <c r="P72" i="79"/>
  <c r="O72" i="79"/>
  <c r="N72" i="79"/>
  <c r="M72" i="79"/>
  <c r="L72" i="79"/>
  <c r="K72" i="79"/>
  <c r="J72" i="79"/>
  <c r="I72" i="79"/>
  <c r="H72" i="79"/>
  <c r="G72" i="79"/>
  <c r="F72" i="79"/>
  <c r="E72" i="79"/>
  <c r="D72" i="79"/>
  <c r="C72" i="79"/>
  <c r="Q71" i="79"/>
  <c r="T71" i="79" s="1"/>
  <c r="AG71" i="79" s="1"/>
  <c r="P71" i="79"/>
  <c r="O71" i="79"/>
  <c r="N71" i="79"/>
  <c r="M71" i="79"/>
  <c r="L71" i="79"/>
  <c r="K71" i="79"/>
  <c r="J71" i="79"/>
  <c r="I71" i="79"/>
  <c r="H71" i="79"/>
  <c r="G71" i="79"/>
  <c r="F71" i="79"/>
  <c r="E71" i="79"/>
  <c r="D71" i="79"/>
  <c r="C71" i="79"/>
  <c r="Q70" i="79"/>
  <c r="T70" i="79" s="1"/>
  <c r="AG70" i="79" s="1"/>
  <c r="P70" i="79"/>
  <c r="O70" i="79"/>
  <c r="N70" i="79"/>
  <c r="M70" i="79"/>
  <c r="L70" i="79"/>
  <c r="K70" i="79"/>
  <c r="J70" i="79"/>
  <c r="I70" i="79"/>
  <c r="H70" i="79"/>
  <c r="G70" i="79"/>
  <c r="F70" i="79"/>
  <c r="E70" i="79"/>
  <c r="D70" i="79"/>
  <c r="C70" i="79"/>
  <c r="Q69" i="79"/>
  <c r="T69" i="79" s="1"/>
  <c r="AG69" i="79" s="1"/>
  <c r="P69" i="79"/>
  <c r="O69" i="79"/>
  <c r="N69" i="79"/>
  <c r="M69" i="79"/>
  <c r="L69" i="79"/>
  <c r="K69" i="79"/>
  <c r="J69" i="79"/>
  <c r="I69" i="79"/>
  <c r="H69" i="79"/>
  <c r="G69" i="79"/>
  <c r="F69" i="79"/>
  <c r="E69" i="79"/>
  <c r="D69" i="79"/>
  <c r="C69" i="79"/>
  <c r="Q68" i="79"/>
  <c r="T68" i="79" s="1"/>
  <c r="AG68" i="79" s="1"/>
  <c r="P68" i="79"/>
  <c r="O68" i="79"/>
  <c r="N68" i="79"/>
  <c r="M68" i="79"/>
  <c r="L68" i="79"/>
  <c r="K68" i="79"/>
  <c r="J68" i="79"/>
  <c r="I68" i="79"/>
  <c r="H68" i="79"/>
  <c r="G68" i="79"/>
  <c r="F68" i="79"/>
  <c r="E68" i="79"/>
  <c r="D68" i="79"/>
  <c r="C68" i="79"/>
  <c r="Q67" i="79"/>
  <c r="T67" i="79" s="1"/>
  <c r="AG67" i="79" s="1"/>
  <c r="P67" i="79"/>
  <c r="O67" i="79"/>
  <c r="N67" i="79"/>
  <c r="M67" i="79"/>
  <c r="L67" i="79"/>
  <c r="K67" i="79"/>
  <c r="J67" i="79"/>
  <c r="I67" i="79"/>
  <c r="H67" i="79"/>
  <c r="G67" i="79"/>
  <c r="F67" i="79"/>
  <c r="E67" i="79"/>
  <c r="D67" i="79"/>
  <c r="C67" i="79"/>
  <c r="Q66" i="79"/>
  <c r="T66" i="79" s="1"/>
  <c r="AG66" i="79" s="1"/>
  <c r="P66" i="79"/>
  <c r="O66" i="79"/>
  <c r="N66" i="79"/>
  <c r="M66" i="79"/>
  <c r="L66" i="79"/>
  <c r="K66" i="79"/>
  <c r="J66" i="79"/>
  <c r="I66" i="79"/>
  <c r="H66" i="79"/>
  <c r="G66" i="79"/>
  <c r="F66" i="79"/>
  <c r="E66" i="79"/>
  <c r="D66" i="79"/>
  <c r="C66" i="79"/>
  <c r="Q65" i="79"/>
  <c r="T65" i="79" s="1"/>
  <c r="AG65" i="79" s="1"/>
  <c r="P65" i="79"/>
  <c r="O65" i="79"/>
  <c r="N65" i="79"/>
  <c r="M65" i="79"/>
  <c r="L65" i="79"/>
  <c r="K65" i="79"/>
  <c r="J65" i="79"/>
  <c r="I65" i="79"/>
  <c r="H65" i="79"/>
  <c r="G65" i="79"/>
  <c r="F65" i="79"/>
  <c r="E65" i="79"/>
  <c r="D65" i="79"/>
  <c r="C65" i="79"/>
  <c r="Q64" i="79"/>
  <c r="T64" i="79" s="1"/>
  <c r="AG64" i="79" s="1"/>
  <c r="P64" i="79"/>
  <c r="O64" i="79"/>
  <c r="N64" i="79"/>
  <c r="M64" i="79"/>
  <c r="L64" i="79"/>
  <c r="K64" i="79"/>
  <c r="J64" i="79"/>
  <c r="I64" i="79"/>
  <c r="H64" i="79"/>
  <c r="G64" i="79"/>
  <c r="F64" i="79"/>
  <c r="E64" i="79"/>
  <c r="D64" i="79"/>
  <c r="C64" i="79"/>
  <c r="Q63" i="79"/>
  <c r="T63" i="79" s="1"/>
  <c r="AG63" i="79" s="1"/>
  <c r="P63" i="79"/>
  <c r="O63" i="79"/>
  <c r="N63" i="79"/>
  <c r="M63" i="79"/>
  <c r="L63" i="79"/>
  <c r="K63" i="79"/>
  <c r="J63" i="79"/>
  <c r="I63" i="79"/>
  <c r="H63" i="79"/>
  <c r="G63" i="79"/>
  <c r="F63" i="79"/>
  <c r="E63" i="79"/>
  <c r="D63" i="79"/>
  <c r="C63" i="79"/>
  <c r="Q62" i="79"/>
  <c r="T62" i="79" s="1"/>
  <c r="AG62" i="79" s="1"/>
  <c r="P62" i="79"/>
  <c r="O62" i="79"/>
  <c r="N62" i="79"/>
  <c r="M62" i="79"/>
  <c r="L62" i="79"/>
  <c r="K62" i="79"/>
  <c r="J62" i="79"/>
  <c r="I62" i="79"/>
  <c r="H62" i="79"/>
  <c r="G62" i="79"/>
  <c r="F62" i="79"/>
  <c r="E62" i="79"/>
  <c r="D62" i="79"/>
  <c r="C62" i="79"/>
  <c r="Q61" i="79"/>
  <c r="T61" i="79" s="1"/>
  <c r="AG61" i="79" s="1"/>
  <c r="P61" i="79"/>
  <c r="O61" i="79"/>
  <c r="N61" i="79"/>
  <c r="M61" i="79"/>
  <c r="L61" i="79"/>
  <c r="K61" i="79"/>
  <c r="J61" i="79"/>
  <c r="I61" i="79"/>
  <c r="H61" i="79"/>
  <c r="G61" i="79"/>
  <c r="F61" i="79"/>
  <c r="E61" i="79"/>
  <c r="D61" i="79"/>
  <c r="C61" i="79"/>
  <c r="Q60" i="79"/>
  <c r="T60" i="79" s="1"/>
  <c r="AG60" i="79" s="1"/>
  <c r="P60" i="79"/>
  <c r="O60" i="79"/>
  <c r="N60" i="79"/>
  <c r="M60" i="79"/>
  <c r="L60" i="79"/>
  <c r="K60" i="79"/>
  <c r="J60" i="79"/>
  <c r="I60" i="79"/>
  <c r="H60" i="79"/>
  <c r="G60" i="79"/>
  <c r="F60" i="79"/>
  <c r="E60" i="79"/>
  <c r="D60" i="79"/>
  <c r="C60" i="79"/>
  <c r="Q59" i="79"/>
  <c r="T59" i="79" s="1"/>
  <c r="AG59" i="79" s="1"/>
  <c r="P59" i="79"/>
  <c r="O59" i="79"/>
  <c r="N59" i="79"/>
  <c r="M59" i="79"/>
  <c r="L59" i="79"/>
  <c r="K59" i="79"/>
  <c r="J59" i="79"/>
  <c r="I59" i="79"/>
  <c r="H59" i="79"/>
  <c r="G59" i="79"/>
  <c r="F59" i="79"/>
  <c r="E59" i="79"/>
  <c r="D59" i="79"/>
  <c r="C59" i="79"/>
  <c r="Q58" i="79"/>
  <c r="T58" i="79" s="1"/>
  <c r="AG58" i="79" s="1"/>
  <c r="P58" i="79"/>
  <c r="O58" i="79"/>
  <c r="N58" i="79"/>
  <c r="M58" i="79"/>
  <c r="L58" i="79"/>
  <c r="K58" i="79"/>
  <c r="J58" i="79"/>
  <c r="I58" i="79"/>
  <c r="H58" i="79"/>
  <c r="G58" i="79"/>
  <c r="F58" i="79"/>
  <c r="E58" i="79"/>
  <c r="D58" i="79"/>
  <c r="C58" i="79"/>
  <c r="Q57" i="79"/>
  <c r="T57" i="79" s="1"/>
  <c r="AG57" i="79" s="1"/>
  <c r="P57" i="79"/>
  <c r="O57" i="79"/>
  <c r="N57" i="79"/>
  <c r="M57" i="79"/>
  <c r="L57" i="79"/>
  <c r="K57" i="79"/>
  <c r="J57" i="79"/>
  <c r="I57" i="79"/>
  <c r="H57" i="79"/>
  <c r="G57" i="79"/>
  <c r="F57" i="79"/>
  <c r="E57" i="79"/>
  <c r="D57" i="79"/>
  <c r="C57" i="79"/>
  <c r="Q56" i="79"/>
  <c r="T56" i="79" s="1"/>
  <c r="AG56" i="79" s="1"/>
  <c r="P56" i="79"/>
  <c r="O56" i="79"/>
  <c r="N56" i="79"/>
  <c r="M56" i="79"/>
  <c r="L56" i="79"/>
  <c r="K56" i="79"/>
  <c r="J56" i="79"/>
  <c r="I56" i="79"/>
  <c r="H56" i="79"/>
  <c r="G56" i="79"/>
  <c r="F56" i="79"/>
  <c r="E56" i="79"/>
  <c r="D56" i="79"/>
  <c r="C56" i="79"/>
  <c r="Q55" i="79"/>
  <c r="T55" i="79" s="1"/>
  <c r="AG55" i="79" s="1"/>
  <c r="P55" i="79"/>
  <c r="O55" i="79"/>
  <c r="N55" i="79"/>
  <c r="M55" i="79"/>
  <c r="L55" i="79"/>
  <c r="K55" i="79"/>
  <c r="J55" i="79"/>
  <c r="I55" i="79"/>
  <c r="H55" i="79"/>
  <c r="G55" i="79"/>
  <c r="F55" i="79"/>
  <c r="E55" i="79"/>
  <c r="D55" i="79"/>
  <c r="C55" i="79"/>
  <c r="Q54" i="79"/>
  <c r="T54" i="79" s="1"/>
  <c r="AG54" i="79" s="1"/>
  <c r="P54" i="79"/>
  <c r="O54" i="79"/>
  <c r="N54" i="79"/>
  <c r="M54" i="79"/>
  <c r="L54" i="79"/>
  <c r="K54" i="79"/>
  <c r="J54" i="79"/>
  <c r="I54" i="79"/>
  <c r="H54" i="79"/>
  <c r="G54" i="79"/>
  <c r="F54" i="79"/>
  <c r="E54" i="79"/>
  <c r="D54" i="79"/>
  <c r="C54" i="79"/>
  <c r="Q53" i="79"/>
  <c r="T53" i="79" s="1"/>
  <c r="AG53" i="79" s="1"/>
  <c r="P53" i="79"/>
  <c r="O53" i="79"/>
  <c r="N53" i="79"/>
  <c r="M53" i="79"/>
  <c r="L53" i="79"/>
  <c r="K53" i="79"/>
  <c r="J53" i="79"/>
  <c r="I53" i="79"/>
  <c r="H53" i="79"/>
  <c r="G53" i="79"/>
  <c r="F53" i="79"/>
  <c r="E53" i="79"/>
  <c r="D53" i="79"/>
  <c r="C53" i="79"/>
  <c r="Q52" i="79"/>
  <c r="T52" i="79" s="1"/>
  <c r="AG52" i="79" s="1"/>
  <c r="P52" i="79"/>
  <c r="O52" i="79"/>
  <c r="N52" i="79"/>
  <c r="M52" i="79"/>
  <c r="L52" i="79"/>
  <c r="K52" i="79"/>
  <c r="J52" i="79"/>
  <c r="I52" i="79"/>
  <c r="H52" i="79"/>
  <c r="G52" i="79"/>
  <c r="F52" i="79"/>
  <c r="E52" i="79"/>
  <c r="D52" i="79"/>
  <c r="C52" i="79"/>
  <c r="Q51" i="79"/>
  <c r="T51" i="79" s="1"/>
  <c r="AG51" i="79" s="1"/>
  <c r="P51" i="79"/>
  <c r="O51" i="79"/>
  <c r="N51" i="79"/>
  <c r="M51" i="79"/>
  <c r="L51" i="79"/>
  <c r="K51" i="79"/>
  <c r="J51" i="79"/>
  <c r="I51" i="79"/>
  <c r="H51" i="79"/>
  <c r="G51" i="79"/>
  <c r="F51" i="79"/>
  <c r="E51" i="79"/>
  <c r="D51" i="79"/>
  <c r="C51" i="79"/>
  <c r="Q50" i="79"/>
  <c r="T50" i="79" s="1"/>
  <c r="AG50" i="79" s="1"/>
  <c r="P50" i="79"/>
  <c r="O50" i="79"/>
  <c r="N50" i="79"/>
  <c r="M50" i="79"/>
  <c r="L50" i="79"/>
  <c r="K50" i="79"/>
  <c r="J50" i="79"/>
  <c r="I50" i="79"/>
  <c r="H50" i="79"/>
  <c r="G50" i="79"/>
  <c r="F50" i="79"/>
  <c r="E50" i="79"/>
  <c r="D50" i="79"/>
  <c r="C50" i="79"/>
  <c r="Q49" i="79"/>
  <c r="T49" i="79" s="1"/>
  <c r="AG49" i="79" s="1"/>
  <c r="P49" i="79"/>
  <c r="O49" i="79"/>
  <c r="N49" i="79"/>
  <c r="M49" i="79"/>
  <c r="L49" i="79"/>
  <c r="K49" i="79"/>
  <c r="J49" i="79"/>
  <c r="I49" i="79"/>
  <c r="H49" i="79"/>
  <c r="G49" i="79"/>
  <c r="F49" i="79"/>
  <c r="E49" i="79"/>
  <c r="D49" i="79"/>
  <c r="C49" i="79"/>
  <c r="Q48" i="79"/>
  <c r="T48" i="79" s="1"/>
  <c r="AG48" i="79" s="1"/>
  <c r="P48" i="79"/>
  <c r="O48" i="79"/>
  <c r="N48" i="79"/>
  <c r="M48" i="79"/>
  <c r="L48" i="79"/>
  <c r="K48" i="79"/>
  <c r="J48" i="79"/>
  <c r="I48" i="79"/>
  <c r="H48" i="79"/>
  <c r="G48" i="79"/>
  <c r="F48" i="79"/>
  <c r="E48" i="79"/>
  <c r="D48" i="79"/>
  <c r="C48" i="79"/>
  <c r="Q47" i="79"/>
  <c r="T47" i="79" s="1"/>
  <c r="AG47" i="79" s="1"/>
  <c r="P47" i="79"/>
  <c r="O47" i="79"/>
  <c r="N47" i="79"/>
  <c r="M47" i="79"/>
  <c r="L47" i="79"/>
  <c r="K47" i="79"/>
  <c r="J47" i="79"/>
  <c r="I47" i="79"/>
  <c r="H47" i="79"/>
  <c r="G47" i="79"/>
  <c r="F47" i="79"/>
  <c r="E47" i="79"/>
  <c r="D47" i="79"/>
  <c r="C47" i="79"/>
  <c r="Q46" i="79"/>
  <c r="T46" i="79" s="1"/>
  <c r="AG46" i="79" s="1"/>
  <c r="P46" i="79"/>
  <c r="O46" i="79"/>
  <c r="N46" i="79"/>
  <c r="M46" i="79"/>
  <c r="L46" i="79"/>
  <c r="K46" i="79"/>
  <c r="J46" i="79"/>
  <c r="I46" i="79"/>
  <c r="H46" i="79"/>
  <c r="G46" i="79"/>
  <c r="F46" i="79"/>
  <c r="E46" i="79"/>
  <c r="D46" i="79"/>
  <c r="C46" i="79"/>
  <c r="Q45" i="79"/>
  <c r="T45" i="79" s="1"/>
  <c r="AG45" i="79" s="1"/>
  <c r="P45" i="79"/>
  <c r="O45" i="79"/>
  <c r="N45" i="79"/>
  <c r="M45" i="79"/>
  <c r="L45" i="79"/>
  <c r="K45" i="79"/>
  <c r="J45" i="79"/>
  <c r="I45" i="79"/>
  <c r="H45" i="79"/>
  <c r="G45" i="79"/>
  <c r="F45" i="79"/>
  <c r="E45" i="79"/>
  <c r="D45" i="79"/>
  <c r="C45" i="79"/>
  <c r="Q44" i="79"/>
  <c r="T44" i="79" s="1"/>
  <c r="AG44" i="79" s="1"/>
  <c r="P44" i="79"/>
  <c r="O44" i="79"/>
  <c r="N44" i="79"/>
  <c r="M44" i="79"/>
  <c r="L44" i="79"/>
  <c r="K44" i="79"/>
  <c r="J44" i="79"/>
  <c r="I44" i="79"/>
  <c r="H44" i="79"/>
  <c r="G44" i="79"/>
  <c r="F44" i="79"/>
  <c r="E44" i="79"/>
  <c r="D44" i="79"/>
  <c r="C44" i="79"/>
  <c r="Q43" i="79"/>
  <c r="T43" i="79" s="1"/>
  <c r="AG43" i="79" s="1"/>
  <c r="P43" i="79"/>
  <c r="O43" i="79"/>
  <c r="N43" i="79"/>
  <c r="M43" i="79"/>
  <c r="L43" i="79"/>
  <c r="K43" i="79"/>
  <c r="J43" i="79"/>
  <c r="I43" i="79"/>
  <c r="H43" i="79"/>
  <c r="G43" i="79"/>
  <c r="F43" i="79"/>
  <c r="E43" i="79"/>
  <c r="D43" i="79"/>
  <c r="C43" i="79"/>
  <c r="Q42" i="79"/>
  <c r="T42" i="79" s="1"/>
  <c r="AG42" i="79" s="1"/>
  <c r="P42" i="79"/>
  <c r="O42" i="79"/>
  <c r="N42" i="79"/>
  <c r="M42" i="79"/>
  <c r="L42" i="79"/>
  <c r="K42" i="79"/>
  <c r="J42" i="79"/>
  <c r="I42" i="79"/>
  <c r="H42" i="79"/>
  <c r="G42" i="79"/>
  <c r="F42" i="79"/>
  <c r="E42" i="79"/>
  <c r="D42" i="79"/>
  <c r="C42" i="79"/>
  <c r="Q41" i="79"/>
  <c r="T41" i="79" s="1"/>
  <c r="AG41" i="79" s="1"/>
  <c r="P41" i="79"/>
  <c r="O41" i="79"/>
  <c r="N41" i="79"/>
  <c r="M41" i="79"/>
  <c r="L41" i="79"/>
  <c r="K41" i="79"/>
  <c r="J41" i="79"/>
  <c r="I41" i="79"/>
  <c r="H41" i="79"/>
  <c r="G41" i="79"/>
  <c r="F41" i="79"/>
  <c r="E41" i="79"/>
  <c r="D41" i="79"/>
  <c r="C41" i="79"/>
  <c r="Q40" i="79"/>
  <c r="T40" i="79" s="1"/>
  <c r="AG40" i="79" s="1"/>
  <c r="P40" i="79"/>
  <c r="O40" i="79"/>
  <c r="N40" i="79"/>
  <c r="M40" i="79"/>
  <c r="L40" i="79"/>
  <c r="K40" i="79"/>
  <c r="J40" i="79"/>
  <c r="I40" i="79"/>
  <c r="H40" i="79"/>
  <c r="G40" i="79"/>
  <c r="F40" i="79"/>
  <c r="E40" i="79"/>
  <c r="D40" i="79"/>
  <c r="C40" i="79"/>
  <c r="Q39" i="79"/>
  <c r="T39" i="79" s="1"/>
  <c r="AG39" i="79" s="1"/>
  <c r="P39" i="79"/>
  <c r="O39" i="79"/>
  <c r="N39" i="79"/>
  <c r="M39" i="79"/>
  <c r="L39" i="79"/>
  <c r="K39" i="79"/>
  <c r="J39" i="79"/>
  <c r="I39" i="79"/>
  <c r="H39" i="79"/>
  <c r="G39" i="79"/>
  <c r="F39" i="79"/>
  <c r="E39" i="79"/>
  <c r="D39" i="79"/>
  <c r="C39" i="79"/>
  <c r="Q38" i="79"/>
  <c r="T38" i="79" s="1"/>
  <c r="AG38" i="79" s="1"/>
  <c r="P38" i="79"/>
  <c r="O38" i="79"/>
  <c r="N38" i="79"/>
  <c r="M38" i="79"/>
  <c r="L38" i="79"/>
  <c r="K38" i="79"/>
  <c r="J38" i="79"/>
  <c r="I38" i="79"/>
  <c r="H38" i="79"/>
  <c r="G38" i="79"/>
  <c r="F38" i="79"/>
  <c r="E38" i="79"/>
  <c r="D38" i="79"/>
  <c r="C38" i="79"/>
  <c r="Q37" i="79"/>
  <c r="T37" i="79" s="1"/>
  <c r="AG37" i="79" s="1"/>
  <c r="P37" i="79"/>
  <c r="O37" i="79"/>
  <c r="N37" i="79"/>
  <c r="M37" i="79"/>
  <c r="L37" i="79"/>
  <c r="K37" i="79"/>
  <c r="J37" i="79"/>
  <c r="I37" i="79"/>
  <c r="H37" i="79"/>
  <c r="G37" i="79"/>
  <c r="F37" i="79"/>
  <c r="E37" i="79"/>
  <c r="D37" i="79"/>
  <c r="C37" i="79"/>
  <c r="Q36" i="79"/>
  <c r="T36" i="79" s="1"/>
  <c r="AG36" i="79" s="1"/>
  <c r="P36" i="79"/>
  <c r="O36" i="79"/>
  <c r="N36" i="79"/>
  <c r="M36" i="79"/>
  <c r="L36" i="79"/>
  <c r="K36" i="79"/>
  <c r="J36" i="79"/>
  <c r="I36" i="79"/>
  <c r="H36" i="79"/>
  <c r="G36" i="79"/>
  <c r="F36" i="79"/>
  <c r="E36" i="79"/>
  <c r="D36" i="79"/>
  <c r="C36" i="79"/>
  <c r="Q35" i="79"/>
  <c r="T35" i="79" s="1"/>
  <c r="AG35" i="79" s="1"/>
  <c r="P35" i="79"/>
  <c r="O35" i="79"/>
  <c r="N35" i="79"/>
  <c r="M35" i="79"/>
  <c r="L35" i="79"/>
  <c r="K35" i="79"/>
  <c r="J35" i="79"/>
  <c r="I35" i="79"/>
  <c r="H35" i="79"/>
  <c r="G35" i="79"/>
  <c r="F35" i="79"/>
  <c r="E35" i="79"/>
  <c r="D35" i="79"/>
  <c r="C35" i="79"/>
  <c r="Q34" i="79"/>
  <c r="T34" i="79" s="1"/>
  <c r="AG34" i="79" s="1"/>
  <c r="P34" i="79"/>
  <c r="O34" i="79"/>
  <c r="N34" i="79"/>
  <c r="M34" i="79"/>
  <c r="L34" i="79"/>
  <c r="K34" i="79"/>
  <c r="J34" i="79"/>
  <c r="I34" i="79"/>
  <c r="H34" i="79"/>
  <c r="G34" i="79"/>
  <c r="F34" i="79"/>
  <c r="E34" i="79"/>
  <c r="D34" i="79"/>
  <c r="C34" i="79"/>
  <c r="Q33" i="79"/>
  <c r="T33" i="79" s="1"/>
  <c r="AG33" i="79" s="1"/>
  <c r="P33" i="79"/>
  <c r="O33" i="79"/>
  <c r="N33" i="79"/>
  <c r="M33" i="79"/>
  <c r="L33" i="79"/>
  <c r="K33" i="79"/>
  <c r="J33" i="79"/>
  <c r="I33" i="79"/>
  <c r="H33" i="79"/>
  <c r="G33" i="79"/>
  <c r="F33" i="79"/>
  <c r="E33" i="79"/>
  <c r="D33" i="79"/>
  <c r="C33" i="79"/>
  <c r="Q32" i="79"/>
  <c r="T32" i="79" s="1"/>
  <c r="AG32" i="79" s="1"/>
  <c r="P32" i="79"/>
  <c r="O32" i="79"/>
  <c r="N32" i="79"/>
  <c r="M32" i="79"/>
  <c r="L32" i="79"/>
  <c r="K32" i="79"/>
  <c r="J32" i="79"/>
  <c r="I32" i="79"/>
  <c r="H32" i="79"/>
  <c r="G32" i="79"/>
  <c r="F32" i="79"/>
  <c r="E32" i="79"/>
  <c r="D32" i="79"/>
  <c r="C32" i="79"/>
  <c r="Q31" i="79"/>
  <c r="T31" i="79" s="1"/>
  <c r="AG31" i="79" s="1"/>
  <c r="P31" i="79"/>
  <c r="O31" i="79"/>
  <c r="N31" i="79"/>
  <c r="M31" i="79"/>
  <c r="L31" i="79"/>
  <c r="K31" i="79"/>
  <c r="J31" i="79"/>
  <c r="I31" i="79"/>
  <c r="H31" i="79"/>
  <c r="G31" i="79"/>
  <c r="F31" i="79"/>
  <c r="E31" i="79"/>
  <c r="D31" i="79"/>
  <c r="C31" i="79"/>
  <c r="Q30" i="79"/>
  <c r="T30" i="79" s="1"/>
  <c r="AG30" i="79" s="1"/>
  <c r="P30" i="79"/>
  <c r="O30" i="79"/>
  <c r="N30" i="79"/>
  <c r="M30" i="79"/>
  <c r="L30" i="79"/>
  <c r="K30" i="79"/>
  <c r="J30" i="79"/>
  <c r="I30" i="79"/>
  <c r="H30" i="79"/>
  <c r="G30" i="79"/>
  <c r="F30" i="79"/>
  <c r="E30" i="79"/>
  <c r="D30" i="79"/>
  <c r="C30" i="79"/>
  <c r="Q29" i="79"/>
  <c r="T29" i="79" s="1"/>
  <c r="AG29" i="79" s="1"/>
  <c r="P29" i="79"/>
  <c r="O29" i="79"/>
  <c r="N29" i="79"/>
  <c r="M29" i="79"/>
  <c r="L29" i="79"/>
  <c r="K29" i="79"/>
  <c r="J29" i="79"/>
  <c r="I29" i="79"/>
  <c r="H29" i="79"/>
  <c r="G29" i="79"/>
  <c r="F29" i="79"/>
  <c r="E29" i="79"/>
  <c r="D29" i="79"/>
  <c r="C29" i="79"/>
  <c r="Q28" i="79"/>
  <c r="T28" i="79" s="1"/>
  <c r="AG28" i="79" s="1"/>
  <c r="P28" i="79"/>
  <c r="O28" i="79"/>
  <c r="N28" i="79"/>
  <c r="M28" i="79"/>
  <c r="L28" i="79"/>
  <c r="K28" i="79"/>
  <c r="J28" i="79"/>
  <c r="I28" i="79"/>
  <c r="H28" i="79"/>
  <c r="G28" i="79"/>
  <c r="F28" i="79"/>
  <c r="E28" i="79"/>
  <c r="D28" i="79"/>
  <c r="C28" i="79"/>
  <c r="Q27" i="79"/>
  <c r="T27" i="79" s="1"/>
  <c r="AG27" i="79" s="1"/>
  <c r="P27" i="79"/>
  <c r="O27" i="79"/>
  <c r="N27" i="79"/>
  <c r="M27" i="79"/>
  <c r="L27" i="79"/>
  <c r="K27" i="79"/>
  <c r="J27" i="79"/>
  <c r="I27" i="79"/>
  <c r="H27" i="79"/>
  <c r="G27" i="79"/>
  <c r="F27" i="79"/>
  <c r="E27" i="79"/>
  <c r="D27" i="79"/>
  <c r="C27" i="79"/>
  <c r="Q26" i="79"/>
  <c r="T26" i="79" s="1"/>
  <c r="AG26" i="79" s="1"/>
  <c r="P26" i="79"/>
  <c r="O26" i="79"/>
  <c r="N26" i="79"/>
  <c r="M26" i="79"/>
  <c r="L26" i="79"/>
  <c r="K26" i="79"/>
  <c r="J26" i="79"/>
  <c r="I26" i="79"/>
  <c r="H26" i="79"/>
  <c r="G26" i="79"/>
  <c r="F26" i="79"/>
  <c r="E26" i="79"/>
  <c r="D26" i="79"/>
  <c r="C26" i="79"/>
  <c r="Q25" i="79"/>
  <c r="T25" i="79" s="1"/>
  <c r="AG25" i="79" s="1"/>
  <c r="P25" i="79"/>
  <c r="O25" i="79"/>
  <c r="N25" i="79"/>
  <c r="M25" i="79"/>
  <c r="L25" i="79"/>
  <c r="K25" i="79"/>
  <c r="J25" i="79"/>
  <c r="I25" i="79"/>
  <c r="H25" i="79"/>
  <c r="G25" i="79"/>
  <c r="F25" i="79"/>
  <c r="E25" i="79"/>
  <c r="D25" i="79"/>
  <c r="C25" i="79"/>
  <c r="Q24" i="79"/>
  <c r="T24" i="79" s="1"/>
  <c r="AG24" i="79" s="1"/>
  <c r="P24" i="79"/>
  <c r="O24" i="79"/>
  <c r="N24" i="79"/>
  <c r="M24" i="79"/>
  <c r="L24" i="79"/>
  <c r="K24" i="79"/>
  <c r="J24" i="79"/>
  <c r="I24" i="79"/>
  <c r="H24" i="79"/>
  <c r="G24" i="79"/>
  <c r="F24" i="79"/>
  <c r="E24" i="79"/>
  <c r="D24" i="79"/>
  <c r="C24" i="79"/>
  <c r="Q23" i="79"/>
  <c r="T23" i="79" s="1"/>
  <c r="AG23" i="79" s="1"/>
  <c r="P23" i="79"/>
  <c r="O23" i="79"/>
  <c r="N23" i="79"/>
  <c r="M23" i="79"/>
  <c r="L23" i="79"/>
  <c r="K23" i="79"/>
  <c r="J23" i="79"/>
  <c r="I23" i="79"/>
  <c r="H23" i="79"/>
  <c r="G23" i="79"/>
  <c r="F23" i="79"/>
  <c r="E23" i="79"/>
  <c r="D23" i="79"/>
  <c r="C23" i="79"/>
  <c r="Q22" i="79"/>
  <c r="T22" i="79" s="1"/>
  <c r="AG22" i="79" s="1"/>
  <c r="P22" i="79"/>
  <c r="O22" i="79"/>
  <c r="N22" i="79"/>
  <c r="M22" i="79"/>
  <c r="L22" i="79"/>
  <c r="K22" i="79"/>
  <c r="J22" i="79"/>
  <c r="I22" i="79"/>
  <c r="H22" i="79"/>
  <c r="G22" i="79"/>
  <c r="F22" i="79"/>
  <c r="E22" i="79"/>
  <c r="D22" i="79"/>
  <c r="C22" i="79"/>
  <c r="Q21" i="79"/>
  <c r="T21" i="79" s="1"/>
  <c r="AG21" i="79" s="1"/>
  <c r="P21" i="79"/>
  <c r="O21" i="79"/>
  <c r="N21" i="79"/>
  <c r="M21" i="79"/>
  <c r="L21" i="79"/>
  <c r="K21" i="79"/>
  <c r="J21" i="79"/>
  <c r="I21" i="79"/>
  <c r="H21" i="79"/>
  <c r="G21" i="79"/>
  <c r="F21" i="79"/>
  <c r="E21" i="79"/>
  <c r="D21" i="79"/>
  <c r="C21" i="79"/>
  <c r="Q20" i="79"/>
  <c r="T20" i="79" s="1"/>
  <c r="AG20" i="79" s="1"/>
  <c r="P20" i="79"/>
  <c r="O20" i="79"/>
  <c r="N20" i="79"/>
  <c r="M20" i="79"/>
  <c r="L20" i="79"/>
  <c r="K20" i="79"/>
  <c r="J20" i="79"/>
  <c r="I20" i="79"/>
  <c r="H20" i="79"/>
  <c r="G20" i="79"/>
  <c r="F20" i="79"/>
  <c r="E20" i="79"/>
  <c r="D20" i="79"/>
  <c r="C20" i="79"/>
  <c r="Q19" i="79"/>
  <c r="T19" i="79" s="1"/>
  <c r="AG19" i="79" s="1"/>
  <c r="P19" i="79"/>
  <c r="O19" i="79"/>
  <c r="N19" i="79"/>
  <c r="M19" i="79"/>
  <c r="L19" i="79"/>
  <c r="K19" i="79"/>
  <c r="J19" i="79"/>
  <c r="I19" i="79"/>
  <c r="H19" i="79"/>
  <c r="G19" i="79"/>
  <c r="F19" i="79"/>
  <c r="E19" i="79"/>
  <c r="D19" i="79"/>
  <c r="C19" i="79"/>
  <c r="Q18" i="79"/>
  <c r="T18" i="79" s="1"/>
  <c r="AG18" i="79" s="1"/>
  <c r="P18" i="79"/>
  <c r="O18" i="79"/>
  <c r="N18" i="79"/>
  <c r="M18" i="79"/>
  <c r="L18" i="79"/>
  <c r="K18" i="79"/>
  <c r="J18" i="79"/>
  <c r="I18" i="79"/>
  <c r="H18" i="79"/>
  <c r="G18" i="79"/>
  <c r="F18" i="79"/>
  <c r="E18" i="79"/>
  <c r="D18" i="79"/>
  <c r="C18" i="79"/>
  <c r="Q17" i="79"/>
  <c r="T17" i="79" s="1"/>
  <c r="AG17" i="79" s="1"/>
  <c r="P17" i="79"/>
  <c r="O17" i="79"/>
  <c r="N17" i="79"/>
  <c r="M17" i="79"/>
  <c r="L17" i="79"/>
  <c r="K17" i="79"/>
  <c r="J17" i="79"/>
  <c r="I17" i="79"/>
  <c r="H17" i="79"/>
  <c r="G17" i="79"/>
  <c r="F17" i="79"/>
  <c r="E17" i="79"/>
  <c r="D17" i="79"/>
  <c r="C17" i="79"/>
  <c r="Q16" i="79"/>
  <c r="T16" i="79" s="1"/>
  <c r="AG16" i="79" s="1"/>
  <c r="P16" i="79"/>
  <c r="O16" i="79"/>
  <c r="N16" i="79"/>
  <c r="M16" i="79"/>
  <c r="L16" i="79"/>
  <c r="K16" i="79"/>
  <c r="J16" i="79"/>
  <c r="I16" i="79"/>
  <c r="H16" i="79"/>
  <c r="G16" i="79"/>
  <c r="F16" i="79"/>
  <c r="E16" i="79"/>
  <c r="D16" i="79"/>
  <c r="C16" i="79"/>
  <c r="Q15" i="79"/>
  <c r="T15" i="79" s="1"/>
  <c r="AG15" i="79" s="1"/>
  <c r="P15" i="79"/>
  <c r="O15" i="79"/>
  <c r="N15" i="79"/>
  <c r="M15" i="79"/>
  <c r="L15" i="79"/>
  <c r="K15" i="79"/>
  <c r="J15" i="79"/>
  <c r="I15" i="79"/>
  <c r="H15" i="79"/>
  <c r="G15" i="79"/>
  <c r="F15" i="79"/>
  <c r="E15" i="79"/>
  <c r="D15" i="79"/>
  <c r="C15" i="79"/>
  <c r="Q14" i="79"/>
  <c r="T14" i="79" s="1"/>
  <c r="AG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81" i="79" l="1"/>
  <c r="AG110" i="79"/>
  <c r="AG111" i="79"/>
  <c r="AG112" i="79"/>
  <c r="E3" i="79"/>
  <c r="Z1" i="78"/>
  <c r="M30" i="78"/>
  <c r="M29" i="78"/>
  <c r="M27" i="78"/>
  <c r="M26" i="78"/>
  <c r="Z22" i="78"/>
  <c r="AJ22" i="78" s="1"/>
  <c r="P5" i="79" l="1"/>
  <c r="A14" i="79"/>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04" i="9"/>
  <c r="Q96" i="9"/>
  <c r="Q88" i="9"/>
  <c r="Q80" i="9"/>
  <c r="Q72" i="9"/>
  <c r="Q64" i="9"/>
  <c r="Q56" i="9"/>
  <c r="Q48" i="9"/>
  <c r="Q40" i="9"/>
  <c r="Q32" i="9"/>
  <c r="Q24" i="9"/>
  <c r="Q16" i="9"/>
  <c r="AB134" i="73"/>
  <c r="Q111" i="9" s="1"/>
  <c r="AB133" i="73"/>
  <c r="Q110" i="9" s="1"/>
  <c r="AB132" i="73"/>
  <c r="Q109" i="9" s="1"/>
  <c r="AB131" i="73"/>
  <c r="Q108" i="9" s="1"/>
  <c r="AB130" i="73"/>
  <c r="Q107" i="9" s="1"/>
  <c r="AB129" i="73"/>
  <c r="Q106" i="72" s="1"/>
  <c r="AH106" i="72" s="1"/>
  <c r="AB128" i="73"/>
  <c r="Q105" i="9" s="1"/>
  <c r="AB127" i="73"/>
  <c r="AB126" i="73"/>
  <c r="Q103" i="9" s="1"/>
  <c r="AB125" i="73"/>
  <c r="Q102" i="9" s="1"/>
  <c r="AB124" i="73"/>
  <c r="Q101" i="9" s="1"/>
  <c r="AB123" i="73"/>
  <c r="Q100" i="9" s="1"/>
  <c r="AB122" i="73"/>
  <c r="Q99" i="9" s="1"/>
  <c r="AB121" i="73"/>
  <c r="Q98" i="9" s="1"/>
  <c r="AB120" i="73"/>
  <c r="Q97" i="9" s="1"/>
  <c r="AB119" i="73"/>
  <c r="AB118" i="73"/>
  <c r="Q95" i="9" s="1"/>
  <c r="AB117" i="73"/>
  <c r="Q94" i="9" s="1"/>
  <c r="AB116" i="73"/>
  <c r="Q93" i="9" s="1"/>
  <c r="AB115" i="73"/>
  <c r="Q92" i="9" s="1"/>
  <c r="AB114" i="73"/>
  <c r="Q91" i="9" s="1"/>
  <c r="AB113" i="73"/>
  <c r="Q90" i="9" s="1"/>
  <c r="AB112" i="73"/>
  <c r="Q89" i="9" s="1"/>
  <c r="AB111" i="73"/>
  <c r="AB110" i="73"/>
  <c r="Q87" i="9" s="1"/>
  <c r="AB109" i="73"/>
  <c r="Q86" i="9" s="1"/>
  <c r="AB108" i="73"/>
  <c r="Q85" i="9" s="1"/>
  <c r="AB107" i="73"/>
  <c r="Q84" i="9" s="1"/>
  <c r="AB106" i="73"/>
  <c r="Q83" i="9" s="1"/>
  <c r="AB105" i="73"/>
  <c r="Q82" i="9" s="1"/>
  <c r="AB104" i="73"/>
  <c r="Q81" i="9" s="1"/>
  <c r="AB103" i="73"/>
  <c r="AB102" i="73"/>
  <c r="Q79" i="9" s="1"/>
  <c r="AB101" i="73"/>
  <c r="Q78" i="9" s="1"/>
  <c r="AB100" i="73"/>
  <c r="Q77" i="9" s="1"/>
  <c r="AB99" i="73"/>
  <c r="Q76" i="9" s="1"/>
  <c r="AB98" i="73"/>
  <c r="Q75" i="9" s="1"/>
  <c r="AB97" i="73"/>
  <c r="Q74" i="72" s="1"/>
  <c r="AH74" i="72" s="1"/>
  <c r="AB96" i="73"/>
  <c r="Q73" i="9" s="1"/>
  <c r="AB95" i="73"/>
  <c r="AB94" i="73"/>
  <c r="Q71" i="9" s="1"/>
  <c r="AB93" i="73"/>
  <c r="Q70" i="9" s="1"/>
  <c r="AB92" i="73"/>
  <c r="Q69" i="9" s="1"/>
  <c r="AB91" i="73"/>
  <c r="Q68" i="9" s="1"/>
  <c r="AB90" i="73"/>
  <c r="Q67" i="9" s="1"/>
  <c r="AB89" i="73"/>
  <c r="Q66" i="9" s="1"/>
  <c r="AB88" i="73"/>
  <c r="Q65" i="9" s="1"/>
  <c r="AB87" i="73"/>
  <c r="AB86" i="73"/>
  <c r="Q63" i="9" s="1"/>
  <c r="AB85" i="73"/>
  <c r="Q62" i="9" s="1"/>
  <c r="AB84" i="73"/>
  <c r="Q61" i="9" s="1"/>
  <c r="AB83" i="73"/>
  <c r="Q60" i="9" s="1"/>
  <c r="AB82" i="73"/>
  <c r="Q59" i="9" s="1"/>
  <c r="AB81" i="73"/>
  <c r="Q58" i="9" s="1"/>
  <c r="AB80" i="73"/>
  <c r="Q57" i="9" s="1"/>
  <c r="AB79" i="73"/>
  <c r="AB78" i="73"/>
  <c r="Q55" i="9" s="1"/>
  <c r="AB77" i="73"/>
  <c r="Q54" i="9" s="1"/>
  <c r="AB76" i="73"/>
  <c r="Q53" i="9" s="1"/>
  <c r="AB75" i="73"/>
  <c r="Q52" i="9" s="1"/>
  <c r="AB74" i="73"/>
  <c r="Q51" i="9" s="1"/>
  <c r="AB73" i="73"/>
  <c r="Q50" i="9" s="1"/>
  <c r="AB72" i="73"/>
  <c r="Q49" i="9" s="1"/>
  <c r="AB71" i="73"/>
  <c r="AB70" i="73"/>
  <c r="Q47" i="9" s="1"/>
  <c r="AB69" i="73"/>
  <c r="Q46" i="9" s="1"/>
  <c r="AB68" i="73"/>
  <c r="Q45" i="9" s="1"/>
  <c r="AB67" i="73"/>
  <c r="Q44" i="9" s="1"/>
  <c r="AB66" i="73"/>
  <c r="Q43" i="9" s="1"/>
  <c r="AB65" i="73"/>
  <c r="Q42" i="72" s="1"/>
  <c r="AH42" i="72" s="1"/>
  <c r="AB64" i="73"/>
  <c r="Q41" i="9" s="1"/>
  <c r="AB63" i="73"/>
  <c r="AB62" i="73"/>
  <c r="Q39" i="9" s="1"/>
  <c r="AB61" i="73"/>
  <c r="Q38" i="9" s="1"/>
  <c r="AB60" i="73"/>
  <c r="Q37" i="9" s="1"/>
  <c r="AB59" i="73"/>
  <c r="Q36" i="9" s="1"/>
  <c r="AB58" i="73"/>
  <c r="Q35" i="9" s="1"/>
  <c r="AB57" i="73"/>
  <c r="Q34" i="9" s="1"/>
  <c r="AB56" i="73"/>
  <c r="Q33" i="9" s="1"/>
  <c r="AB55" i="73"/>
  <c r="AB54" i="73"/>
  <c r="Q31" i="9" s="1"/>
  <c r="AB53" i="73"/>
  <c r="Q30" i="9" s="1"/>
  <c r="AB52" i="73"/>
  <c r="Q29" i="9" s="1"/>
  <c r="AB51" i="73"/>
  <c r="Q28" i="9" s="1"/>
  <c r="AB50" i="73"/>
  <c r="Q27" i="9" s="1"/>
  <c r="AB49" i="73"/>
  <c r="Q26" i="9" s="1"/>
  <c r="AB48" i="73"/>
  <c r="Q25" i="9" s="1"/>
  <c r="AB47" i="73"/>
  <c r="AB46" i="73"/>
  <c r="Q23" i="9" s="1"/>
  <c r="AB45" i="73"/>
  <c r="Q22" i="9" s="1"/>
  <c r="AB44" i="73"/>
  <c r="Q21" i="9" s="1"/>
  <c r="AB43" i="73"/>
  <c r="Q20" i="9" s="1"/>
  <c r="AB42" i="73"/>
  <c r="Q19" i="9" s="1"/>
  <c r="AB41" i="73"/>
  <c r="Q18" i="9" s="1"/>
  <c r="AB40" i="73"/>
  <c r="Q17" i="9" s="1"/>
  <c r="AB39" i="73"/>
  <c r="AB38" i="73"/>
  <c r="Q15" i="9" s="1"/>
  <c r="AB37" i="73"/>
  <c r="Q14" i="9" s="1"/>
  <c r="AB36" i="73"/>
  <c r="Q13" i="9" s="1"/>
  <c r="AH103" i="72"/>
  <c r="AH99" i="72"/>
  <c r="AH55" i="72"/>
  <c r="Q111" i="72"/>
  <c r="AH111" i="72" s="1"/>
  <c r="Q110" i="72"/>
  <c r="AH110" i="72" s="1"/>
  <c r="Q109" i="72"/>
  <c r="Q107" i="72"/>
  <c r="AH107" i="72" s="1"/>
  <c r="Q105" i="72"/>
  <c r="AH105" i="72" s="1"/>
  <c r="Q103" i="72"/>
  <c r="Q102" i="72"/>
  <c r="AH102" i="72" s="1"/>
  <c r="Q101" i="72"/>
  <c r="AH101" i="72" s="1"/>
  <c r="Q99" i="72"/>
  <c r="Q97" i="72"/>
  <c r="AH97" i="72" s="1"/>
  <c r="Q95" i="72"/>
  <c r="AH95" i="72" s="1"/>
  <c r="Q94" i="72"/>
  <c r="AH94" i="72" s="1"/>
  <c r="Q93" i="72"/>
  <c r="Q91" i="72"/>
  <c r="AH91" i="72" s="1"/>
  <c r="Q90" i="72"/>
  <c r="AH90" i="72" s="1"/>
  <c r="Q89" i="72"/>
  <c r="AH89" i="72" s="1"/>
  <c r="Q87" i="72"/>
  <c r="AH87" i="72" s="1"/>
  <c r="Q86" i="72"/>
  <c r="AH86" i="72" s="1"/>
  <c r="Q85" i="72"/>
  <c r="Q83" i="72"/>
  <c r="AH83" i="72" s="1"/>
  <c r="Q81" i="72"/>
  <c r="AH81" i="72" s="1"/>
  <c r="Q79" i="72"/>
  <c r="AH79" i="72" s="1"/>
  <c r="Q78" i="72"/>
  <c r="AH78" i="72" s="1"/>
  <c r="Q77" i="72"/>
  <c r="Q75" i="72"/>
  <c r="AH75" i="72" s="1"/>
  <c r="Q73" i="72"/>
  <c r="AH73" i="72" s="1"/>
  <c r="Q71" i="72"/>
  <c r="AH71" i="72" s="1"/>
  <c r="Q70" i="72"/>
  <c r="AH70" i="72" s="1"/>
  <c r="Q69" i="72"/>
  <c r="AH69" i="72" s="1"/>
  <c r="Q67" i="72"/>
  <c r="AH67" i="72" s="1"/>
  <c r="Q65" i="72"/>
  <c r="AH65" i="72" s="1"/>
  <c r="Q63" i="72"/>
  <c r="AH63" i="72" s="1"/>
  <c r="Q62" i="72"/>
  <c r="AH62" i="72" s="1"/>
  <c r="Q61" i="72"/>
  <c r="Q59" i="72"/>
  <c r="AH59" i="72" s="1"/>
  <c r="Q58" i="72"/>
  <c r="AH58" i="72" s="1"/>
  <c r="Q57" i="72"/>
  <c r="AH57" i="72" s="1"/>
  <c r="Q55" i="72"/>
  <c r="Q54" i="72"/>
  <c r="AH54" i="72" s="1"/>
  <c r="Q53" i="72"/>
  <c r="Q51" i="72"/>
  <c r="AH51" i="72" s="1"/>
  <c r="Q49" i="72"/>
  <c r="AH49" i="72" s="1"/>
  <c r="Q47" i="72"/>
  <c r="AH47" i="72" s="1"/>
  <c r="Q46" i="72"/>
  <c r="AH46" i="72" s="1"/>
  <c r="Q45" i="72"/>
  <c r="Q43" i="72"/>
  <c r="AH43" i="72" s="1"/>
  <c r="Q41" i="72"/>
  <c r="AH41" i="72" s="1"/>
  <c r="Q39" i="72"/>
  <c r="AH39" i="72" s="1"/>
  <c r="Q38" i="72"/>
  <c r="AH38" i="72" s="1"/>
  <c r="Q37" i="72"/>
  <c r="AH37" i="72" s="1"/>
  <c r="Q35" i="72"/>
  <c r="AH35" i="72" s="1"/>
  <c r="Q33" i="72"/>
  <c r="AH33" i="72" s="1"/>
  <c r="Q31" i="72"/>
  <c r="AH31" i="72" s="1"/>
  <c r="Q30" i="72"/>
  <c r="AH30" i="72" s="1"/>
  <c r="Q29" i="72"/>
  <c r="Q27" i="72"/>
  <c r="AH27" i="72" s="1"/>
  <c r="Q26" i="72"/>
  <c r="AH26" i="72" s="1"/>
  <c r="Q25" i="72"/>
  <c r="AH25" i="72" s="1"/>
  <c r="Q23" i="72"/>
  <c r="AH23" i="72" s="1"/>
  <c r="Q22" i="72"/>
  <c r="AH22" i="72" s="1"/>
  <c r="Q21" i="72"/>
  <c r="Q19" i="72"/>
  <c r="AH19" i="72" s="1"/>
  <c r="Q17" i="72"/>
  <c r="AH17" i="72" s="1"/>
  <c r="Q15" i="72"/>
  <c r="Q14" i="72"/>
  <c r="Q34" i="72" l="1"/>
  <c r="AH34" i="72" s="1"/>
  <c r="AH45" i="72"/>
  <c r="Q66" i="72"/>
  <c r="AH66" i="72" s="1"/>
  <c r="AH77" i="72"/>
  <c r="Q98" i="72"/>
  <c r="AH98" i="72" s="1"/>
  <c r="AH109" i="72"/>
  <c r="Q18" i="72"/>
  <c r="AH18" i="72" s="1"/>
  <c r="AH29" i="72"/>
  <c r="Q50" i="72"/>
  <c r="AH50" i="72" s="1"/>
  <c r="AH61" i="72"/>
  <c r="Q82" i="72"/>
  <c r="AH82" i="72" s="1"/>
  <c r="AH93" i="72"/>
  <c r="Q42" i="9"/>
  <c r="Q74" i="9"/>
  <c r="Q106" i="9"/>
  <c r="AH53" i="72"/>
  <c r="AH85" i="72"/>
  <c r="AH21" i="72"/>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T14" i="72"/>
  <c r="AH14" i="72" s="1"/>
  <c r="T13" i="9"/>
  <c r="AG13" i="9" s="1"/>
  <c r="T16" i="9"/>
  <c r="AG16" i="9" s="1"/>
  <c r="T15" i="9"/>
  <c r="AG15" i="9" s="1"/>
  <c r="T14" i="9"/>
  <c r="AG14" i="9" s="1"/>
  <c r="AG12" i="9"/>
  <c r="AH13" i="72"/>
  <c r="O5" i="72" s="1"/>
  <c r="AB72" i="70" s="1"/>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O86" i="70" l="1"/>
  <c r="O5" i="9"/>
  <c r="AB51" i="70" s="1"/>
  <c r="AJ13" i="72"/>
  <c r="AK13" i="72"/>
  <c r="Q227" i="70"/>
  <c r="AB30" i="70" l="1"/>
  <c r="AL31" i="70" s="1"/>
  <c r="AO93" i="70"/>
  <c r="AQ93" i="70"/>
  <c r="AO89" i="70"/>
  <c r="AP90" i="70"/>
  <c r="S85" i="70"/>
  <c r="T86" i="70" s="1"/>
  <c r="N86" i="70" s="1"/>
  <c r="AP89" i="70"/>
  <c r="AO87" i="70"/>
  <c r="AR87" i="70" s="1"/>
  <c r="AQ92" i="70"/>
  <c r="AO92" i="70"/>
  <c r="AP92" i="70"/>
  <c r="AO90" i="70"/>
  <c r="AP93" i="70"/>
  <c r="AB52" i="70"/>
  <c r="AL52" i="70" s="1"/>
  <c r="AT92" i="70" l="1"/>
  <c r="Y89" i="70"/>
  <c r="AR90" i="70"/>
  <c r="AS87" i="70"/>
  <c r="Y87" i="70"/>
  <c r="Z88" i="70" s="1"/>
  <c r="AT90" i="70"/>
  <c r="S87" i="70" s="1"/>
  <c r="T88" i="70" s="1"/>
  <c r="AR93" i="70"/>
  <c r="AB73" i="70"/>
  <c r="AL73" i="70" s="1"/>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xr:uid="{00000000-0006-0000-0500-00000200000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<sst xmlns="http://schemas.openxmlformats.org/spreadsheetml/2006/main" count="3052" uniqueCount="555">
  <si>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</si>
  <si>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</si>
  <si>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</si>
  <si>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</si>
  <si>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</si>
  <si>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</si>
  <si>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</si>
  <si>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</si>
  <si>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</si>
  <si>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</si>
  <si>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</si>
  <si>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</si>
  <si>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</si>
  <si>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</si>
  <si>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</si>
  <si>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</si>
  <si>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</si>
  <si>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</si>
  <si>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</si>
  <si>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</si>
  <si>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</si>
  <si>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</si>
  <si>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</si>
  <si>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</si>
  <si>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</si>
  <si>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</si>
  <si>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</si>
  <si>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</si>
  <si>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</si>
  <si>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</si>
  <si>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</si>
  <si>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</si>
  <si>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</si>
  <si>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</si>
  <si>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</si>
  <si>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</si>
  <si>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</si>
  <si>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</si>
  <si>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</si>
  <si>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</si>
  <si>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</si>
  <si>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</si>
  <si>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</si>
  <si>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</si>
  <si>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</si>
  <si>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</si>
  <si>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</si>
  <si>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</si>
  <si>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</si>
  <si>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</si>
  <si>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</si>
  <si>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</si>
  <si>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</si>
  <si>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</si>
  <si>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</si>
  <si>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</si>
  <si>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</si>
  <si>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</si>
  <si>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</si>
  <si>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</si>
  <si>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</si>
  <si>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</si>
  <si>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</si>
  <si>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</si>
  <si>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</si>
  <si>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</si>
  <si>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</si>
  <si>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</si>
  <si>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</si>
  <si>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</si>
  <si>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</si>
  <si>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</si>
  <si>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</si>
  <si>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</si>
  <si>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</si>
  <si>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</si>
  <si>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</si>
  <si>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</si>
  <si>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</si>
  <si>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</si>
  <si>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</si>
  <si>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</si>
  <si>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</si>
  <si>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</si>
  <si>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</si>
  <si>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</si>
  <si>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</si>
  <si>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</si>
  <si>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</si>
  <si>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</si>
  <si>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</si>
  <si>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</si>
  <si>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</si>
  <si>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</si>
  <si>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</si>
  <si>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</si>
  <si>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</si>
  <si>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</si>
  <si>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</si>
  <si>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</si>
  <si>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</si>
  <si>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</si>
  <si>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</si>
  <si>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</si>
  <si>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</si>
  <si>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</si>
  <si>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</si>
  <si>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</si>
  <si>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</si>
  <si>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</si>
  <si>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</si>
  <si>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</si>
  <si>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</si>
  <si>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</si>
  <si>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</si>
  <si>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</si>
  <si>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</si>
  <si>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</si>
  <si>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</si>
  <si>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</si>
  <si>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</si>
  <si>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</si>
  <si>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</si>
  <si>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</si>
  <si>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</si>
  <si>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</si>
  <si>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</si>
  <si>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</si>
  <si>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</si>
  <si>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</si>
  <si>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</si>
  <si>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</si>
  <si>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</si>
  <si>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</si>
  <si>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</si>
  <si>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</si>
  <si>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</si>
  <si>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</si>
  <si>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</si>
  <si>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</si>
  <si>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</si>
  <si>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</si>
  <si>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</si>
  <si>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</si>
  <si>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</si>
  <si>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</si>
  <si>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</si>
  <si>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</si>
  <si>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</si>
  <si>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</si>
  <si>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</si>
  <si>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</si>
  <si>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</si>
  <si>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</si>
  <si>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</si>
  <si>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</si>
  <si>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</si>
  <si>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</si>
  <si>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</si>
  <si>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</si>
  <si>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</si>
  <si>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</si>
  <si>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</si>
  <si>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</si>
  <si>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</si>
  <si>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</si>
  <si>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</si>
  <si>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</si>
  <si>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</si>
  <si>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</si>
  <si>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</si>
  <si>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</si>
  <si>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</si>
  <si>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</si>
  <si>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</si>
  <si>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</si>
  <si>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</si>
  <si>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</si>
  <si>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</si>
  <si>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</si>
  <si>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</si>
  <si>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</si>
  <si>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</si>
  <si>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</si>
  <si>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</si>
  <si>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</si>
  <si>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</si>
  <si>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</si>
  <si>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</si>
  <si>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</si>
  <si>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</si>
  <si>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</si>
  <si>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</si>
  <si>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</si>
  <si>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</si>
  <si>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</si>
  <si>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</si>
  <si>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</si>
  <si>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</si>
  <si>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</si>
  <si>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</si>
  <si>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</si>
  <si>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</si>
  <si>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</si>
  <si>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</si>
  <si>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</si>
  <si>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</si>
  <si>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</si>
  <si>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</si>
  <si>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</si>
  <si>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</si>
  <si>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</si>
  <si>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</si>
  <si>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</si>
  <si>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</si>
  <si>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</si>
  <si>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</si>
  <si>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</si>
  <si>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</si>
  <si>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</si>
  <si>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</si>
  <si>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</si>
  <si>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</si>
  <si>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</si>
  <si>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</si>
  <si>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</si>
  <si>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</si>
  <si>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</si>
  <si>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</si>
  <si>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</si>
  <si>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</si>
  <si>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</si>
  <si>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</si>
  <si>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</si>
  <si>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</si>
  <si>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</si>
  <si>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</si>
  <si>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</si>
  <si>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</si>
  <si>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</si>
  <si>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</si>
  <si>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</si>
  <si>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</si>
  <si>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</si>
  <si>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</si>
  <si>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</si>
  <si>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</si>
  <si>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</si>
  <si>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</si>
  <si>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</si>
  <si>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</si>
  <si>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</si>
  <si>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</si>
  <si>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</si>
  <si>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</si>
  <si>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</si>
  <si>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</si>
  <si>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</si>
  <si>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</si>
  <si>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</si>
  <si>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</si>
  <si>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</si>
  <si>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</si>
  <si>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</si>
  <si>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</si>
  <si>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</si>
  <si>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</si>
  <si>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</si>
  <si>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</si>
  <si>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</si>
  <si>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</si>
  <si>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</si>
  <si>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</si>
  <si>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</si>
  <si>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</si>
  <si>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</si>
  <si>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</si>
  <si>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</si>
  <si>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</si>
  <si>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</si>
  <si>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</si>
  <si>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</si>
  <si>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</si>
  <si>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</si>
  <si>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</si>
  <si>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</si>
  <si>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</si>
  <si>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</si>
  <si>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</si>
  <si>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</si>
  <si>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</si>
  <si>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</si>
  <si>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</si>
  <si>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</si>
  <si>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</si>
  <si>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</si>
  <si>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</si>
  <si>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</si>
  <si>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</si>
  <si>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</si>
  <si>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</si>
  <si>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</si>
  <si>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</si>
  <si>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</si>
  <si>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</si>
  <si>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</si>
  <si>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</si>
  <si>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</si>
  <si>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</si>
  <si>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</si>
  <si>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</si>
  <si>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</si>
  <si>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</si>
  <si>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</si>
  <si>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</si>
  <si>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</si>
  <si>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</si>
  <si>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</si>
  <si>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</si>
  <si>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</si>
  <si>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</si>
  <si>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</si>
  <si>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</si>
  <si>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</si>
  <si>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</si>
  <si>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</si>
  <si>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</si>
  <si>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</si>
  <si>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</si>
  <si>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</si>
  <si>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</si>
  <si>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</si>
  <si>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</si>
  <si>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</si>
  <si>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</si>
  <si>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</si>
  <si>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</si>
  <si>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</si>
  <si>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</si>
  <si>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</si>
  <si>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</si>
  <si>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</si>
  <si>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</si>
  <si>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</si>
  <si>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</si>
  <si>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</si>
  <si>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</si>
  <si>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</si>
  <si>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</si>
  <si>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</si>
  <si>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</si>
  <si>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</si>
  <si>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</si>
  <si>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</si>
  <si>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</si>
  <si>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</si>
  <si>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</si>
  <si>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</si>
  <si>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</si>
  <si>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</si>
  <si>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</si>
  <si>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</si>
  <si>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</si>
  <si>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</si>
  <si>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</si>
  <si>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</si>
  <si>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</si>
  <si>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</si>
  <si>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</si>
  <si>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</si>
  <si>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</si>
  <si>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</si>
  <si>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</si>
  <si>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</si>
  <si>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</si>
  <si>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</si>
  <si>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</si>
  <si>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</si>
  <si>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</si>
  <si>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</si>
  <si>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</si>
  <si>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</si>
  <si>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</si>
  <si>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</si>
  <si>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</si>
  <si>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</si>
  <si>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</si>
  <si>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</si>
  <si>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</si>
  <si>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</si>
  <si>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</si>
  <si>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</si>
  <si>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</si>
  <si>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</si>
  <si>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</si>
  <si>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</si>
  <si>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</si>
  <si>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</si>
  <si>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</si>
  <si>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</si>
  <si>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</si>
  <si>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</si>
  <si>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</si>
  <si>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</si>
  <si>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</si>
  <si>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</si>
  <si>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</si>
  <si>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</si>
  <si>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</si>
  <si>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</si>
  <si>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</si>
  <si>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</si>
  <si>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</si>
  <si>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</si>
  <si>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</si>
  <si>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</si>
  <si>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</si>
  <si>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</si>
  <si>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</si>
  <si>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</si>
  <si>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</si>
  <si>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</si>
  <si>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</si>
  <si>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</si>
  <si>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</si>
  <si>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</si>
  <si>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</si>
  <si>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</si>
  <si>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</si>
  <si>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</si>
  <si>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</si>
  <si>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</si>
  <si>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</si>
  <si>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</si>
  <si>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</si>
  <si>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</si>
  <si>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</si>
  <si>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</si>
  <si>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</si>
  <si>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</si>
  <si>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</si>
  <si>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</si>
  <si>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</si>
  <si>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</si>
  <si>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</si>
  <si>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</si>
  <si>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</si>
  <si>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</si>
  <si>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</si>
  <si>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</si>
  <si>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</si>
  <si>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</si>
  <si>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</si>
  <si>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</si>
  <si>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</si>
  <si>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</si>
  <si>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</si>
  <si>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</si>
  <si>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</si>
  <si>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</si>
  <si>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</si>
  <si>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</si>
  <si>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</si>
  <si>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</si>
  <si>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</si>
  <si>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</si>
  <si>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</si>
  <si>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</si>
  <si>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</si>
  <si>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</si>
  <si>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</si>
  <si>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</si>
  <si>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</si>
  <si>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</si>
  <si>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</si>
  <si>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</si>
  <si>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</si>
  <si>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</si>
  <si>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</si>
  <si>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</si>
  <si>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</si>
  <si>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</si>
  <si>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</si>
  <si>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</si>
  <si>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</si>
  <si>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</si>
  <si>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</si>
  <si>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</si>
  <si>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</si>
  <si>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</si>
  <si>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</si>
  <si>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</si>
  <si>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</si>
  <si>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</si>
  <si>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</si>
  <si>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</si>
  <si>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</si>
  <si>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</si>
  <si>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</si>
  <si>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</si>
  <si>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</si>
  <si>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</si>
  <si>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</si>
  <si>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</si>
  <si>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</si>
  <si>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</si>
  <si>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</si>
  <si>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</si>
  <si>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</si>
  <si>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</si>
  <si>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</si>
  <si>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</si>
  <si>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</si>
  <si>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</si>
  <si>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</si>
  <si>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</si>
  <si>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</si>
  <si>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</si>
  <si>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</si>
  <si>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</si>
  <si>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</si>
  <si>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</si>
  <si>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</si>
  <si>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</si>
  <si>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</si>
  <si>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</si>
  <si>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</si>
  <si>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</si>
  <si>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</si>
  <si>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</si>
  <si>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</si>
  <si>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</si>
  <si>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</si>
  <si>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</si>
  <si>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</si>
  <si>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</si>
  <si>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松江市</t>
    <rPh sb="0" eb="3">
      <t>マツエシ</t>
    </rPh>
    <phoneticPr fontId="7"/>
  </si>
  <si>
    <t>島根県</t>
    <rPh sb="0" eb="3">
      <t>シマネケン</t>
    </rPh>
    <phoneticPr fontId="7"/>
  </si>
  <si>
    <t>訪問介護事業所あおぞら</t>
    <rPh sb="0" eb="7">
      <t>ホウモンカイゴジギョウショ</t>
    </rPh>
    <phoneticPr fontId="7"/>
  </si>
  <si>
    <t>継続</t>
  </si>
  <si>
    <t>島根県松江市東津田町1806-1</t>
    <rPh sb="0" eb="3">
      <t>シマネケン</t>
    </rPh>
    <rPh sb="3" eb="6">
      <t>マツエシ</t>
    </rPh>
    <rPh sb="6" eb="10">
      <t>ヒガシツダチョウ</t>
    </rPh>
    <phoneticPr fontId="7"/>
  </si>
  <si>
    <t>カブシキガイシャラッシュ</t>
    <phoneticPr fontId="7"/>
  </si>
  <si>
    <t>株式会社ラッシュ</t>
    <rPh sb="0" eb="4">
      <t>カブシキガイシャ</t>
    </rPh>
    <phoneticPr fontId="7"/>
  </si>
  <si>
    <t>代表取締役</t>
    <rPh sb="0" eb="5">
      <t>ダイヒョウトリシマリヤク</t>
    </rPh>
    <phoneticPr fontId="7"/>
  </si>
  <si>
    <t>白根侑哉</t>
    <rPh sb="0" eb="4">
      <t>シラネユウヤ</t>
    </rPh>
    <phoneticPr fontId="7"/>
  </si>
  <si>
    <t>シラネユウヤ</t>
    <phoneticPr fontId="7"/>
  </si>
  <si>
    <t>0852-67-1145</t>
    <phoneticPr fontId="7"/>
  </si>
  <si>
    <t>0852-67-1146</t>
    <phoneticPr fontId="7"/>
  </si>
  <si>
    <t>lush916@jewel.ocn.ne.jp</t>
    <phoneticPr fontId="7"/>
  </si>
  <si>
    <t>基本給の増額
該当職員への毎月支給
該当職員への賞与に加算</t>
    <rPh sb="0" eb="3">
      <t>キホンキュウ</t>
    </rPh>
    <rPh sb="4" eb="6">
      <t>ゾウガク</t>
    </rPh>
    <rPh sb="7" eb="9">
      <t>ガイトウ</t>
    </rPh>
    <rPh sb="9" eb="11">
      <t>ショクイン</t>
    </rPh>
    <rPh sb="13" eb="15">
      <t>マイツキ</t>
    </rPh>
    <rPh sb="15" eb="17">
      <t>シキュウ</t>
    </rPh>
    <rPh sb="18" eb="20">
      <t>ガイトウ</t>
    </rPh>
    <rPh sb="20" eb="22">
      <t>ショクイン</t>
    </rPh>
    <rPh sb="24" eb="26">
      <t>ショウヨ</t>
    </rPh>
    <rPh sb="27" eb="29">
      <t>カサン</t>
    </rPh>
    <phoneticPr fontId="7"/>
  </si>
  <si>
    <t>「経験・技能のある障がい福祉人材」の設定については介護福祉士取得者で常勤若しくは、それに準ずる勤務時間を満たし、
継続的に居宅介護事業に携わる者。サービス提供責任者として計画を立てる者をいう。</t>
    <rPh sb="1" eb="3">
      <t>ケイケン</t>
    </rPh>
    <rPh sb="4" eb="6">
      <t>ギノウ</t>
    </rPh>
    <rPh sb="9" eb="10">
      <t>ショウ</t>
    </rPh>
    <rPh sb="12" eb="14">
      <t>フクシ</t>
    </rPh>
    <rPh sb="14" eb="16">
      <t>ジンザイ</t>
    </rPh>
    <rPh sb="18" eb="20">
      <t>セッテイ</t>
    </rPh>
    <rPh sb="25" eb="27">
      <t>カイゴ</t>
    </rPh>
    <rPh sb="27" eb="30">
      <t>フクシシ</t>
    </rPh>
    <rPh sb="30" eb="33">
      <t>シュトクシャ</t>
    </rPh>
    <rPh sb="34" eb="36">
      <t>ジョウキン</t>
    </rPh>
    <rPh sb="36" eb="37">
      <t>モ</t>
    </rPh>
    <rPh sb="44" eb="45">
      <t>ジュン</t>
    </rPh>
    <rPh sb="47" eb="49">
      <t>キンム</t>
    </rPh>
    <rPh sb="49" eb="51">
      <t>ジカン</t>
    </rPh>
    <rPh sb="52" eb="53">
      <t>ミ</t>
    </rPh>
    <rPh sb="57" eb="60">
      <t>ケイゾクテキ</t>
    </rPh>
    <rPh sb="61" eb="63">
      <t>キョタク</t>
    </rPh>
    <rPh sb="63" eb="65">
      <t>カイゴ</t>
    </rPh>
    <rPh sb="65" eb="67">
      <t>ジギョウ</t>
    </rPh>
    <rPh sb="68" eb="69">
      <t>タズサ</t>
    </rPh>
    <rPh sb="71" eb="72">
      <t>モノ</t>
    </rPh>
    <rPh sb="77" eb="79">
      <t>テイキョウ</t>
    </rPh>
    <rPh sb="79" eb="82">
      <t>セキニンシャ</t>
    </rPh>
    <rPh sb="85" eb="87">
      <t>ケイカク</t>
    </rPh>
    <rPh sb="88" eb="89">
      <t>タ</t>
    </rPh>
    <rPh sb="91" eb="92">
      <t>モノ</t>
    </rPh>
    <phoneticPr fontId="7"/>
  </si>
  <si>
    <t>特定処遇改善加算金として該当の職員へ３０００円～６５００円支給
該当の職員の賞与に加算
該当の職員の基本給の増額１人につき１５００円を予定</t>
    <rPh sb="0" eb="2">
      <t>トクテイ</t>
    </rPh>
    <rPh sb="2" eb="4">
      <t>ショグウ</t>
    </rPh>
    <rPh sb="4" eb="6">
      <t>カイゼン</t>
    </rPh>
    <rPh sb="6" eb="8">
      <t>カサン</t>
    </rPh>
    <rPh sb="8" eb="9">
      <t>キン</t>
    </rPh>
    <rPh sb="12" eb="14">
      <t>ガイトウ</t>
    </rPh>
    <rPh sb="15" eb="17">
      <t>ショクイン</t>
    </rPh>
    <rPh sb="22" eb="23">
      <t>エン</t>
    </rPh>
    <rPh sb="28" eb="29">
      <t>エン</t>
    </rPh>
    <rPh sb="29" eb="31">
      <t>シキュウ</t>
    </rPh>
    <rPh sb="32" eb="34">
      <t>ガイトウ</t>
    </rPh>
    <rPh sb="35" eb="37">
      <t>ショクイン</t>
    </rPh>
    <rPh sb="38" eb="40">
      <t>ショウヨ</t>
    </rPh>
    <rPh sb="41" eb="43">
      <t>カサン</t>
    </rPh>
    <rPh sb="44" eb="46">
      <t>ガイトウ</t>
    </rPh>
    <rPh sb="47" eb="49">
      <t>ショクイン</t>
    </rPh>
    <rPh sb="50" eb="53">
      <t>キホンキュウ</t>
    </rPh>
    <rPh sb="54" eb="56">
      <t>ゾウガク</t>
    </rPh>
    <rPh sb="57" eb="58">
      <t>リ</t>
    </rPh>
    <rPh sb="65" eb="66">
      <t>エン</t>
    </rPh>
    <rPh sb="67" eb="69">
      <t>ヨテイ</t>
    </rPh>
    <phoneticPr fontId="6"/>
  </si>
  <si>
    <t>資格取得のための費用の負担　勤務シフトの変更・軽減・調整の実施</t>
    <rPh sb="0" eb="2">
      <t>シカク</t>
    </rPh>
    <rPh sb="2" eb="4">
      <t>シュトク</t>
    </rPh>
    <rPh sb="8" eb="10">
      <t>ヒヨウ</t>
    </rPh>
    <rPh sb="11" eb="13">
      <t>フタン</t>
    </rPh>
    <rPh sb="14" eb="16">
      <t>キンム</t>
    </rPh>
    <rPh sb="20" eb="22">
      <t>ヘンコウ</t>
    </rPh>
    <rPh sb="23" eb="25">
      <t>ケイゲン</t>
    </rPh>
    <rPh sb="26" eb="28">
      <t>チョウセイ</t>
    </rPh>
    <rPh sb="29" eb="31">
      <t>ジッシ</t>
    </rPh>
    <phoneticPr fontId="7"/>
  </si>
  <si>
    <t>代表取締役</t>
    <rPh sb="0" eb="5">
      <t>ダイヒョウトリシマリヤク</t>
    </rPh>
    <phoneticPr fontId="7"/>
  </si>
  <si>
    <t>白根侑哉</t>
    <rPh sb="0" eb="4">
      <t>シラネユウヤ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</si>
</sst>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36" xfId="0" applyFont="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0" fontId="55" fillId="0" borderId="14" xfId="0" applyFont="1" applyFill="1" applyBorder="1" applyAlignment="1">
      <alignment vertical="center" wrapText="1"/>
    </xf>
    <xf numFmtId="0" fontId="55"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2" xfId="0" applyFont="1" applyFill="1" applyBorder="1" applyAlignment="1">
      <alignment horizontal="center" vertical="center"/>
    </xf>
    <xf numFmtId="0" fontId="55"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58" fillId="0" borderId="0" xfId="0" applyFont="1" applyFill="1" applyBorder="1" applyAlignment="1">
      <alignment horizontal="left" vertical="top"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3" fillId="0" borderId="36" xfId="0" applyFont="1" applyFill="1" applyBorder="1" applyAlignment="1">
      <alignment horizontal="center" vertical="center"/>
    </xf>
    <xf numFmtId="0" fontId="83" fillId="0" borderId="11"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83" fillId="0" borderId="10" xfId="0" applyFont="1" applyFill="1" applyBorder="1" applyAlignment="1" applyProtection="1">
      <alignment horizontal="center" vertical="center"/>
      <protection locked="0"/>
    </xf>
    <xf numFmtId="0" fontId="83" fillId="0" borderId="10" xfId="0" applyFont="1" applyFill="1" applyBorder="1" applyAlignment="1">
      <alignment horizontal="center" vertical="center"/>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0" fontId="83" fillId="0" borderId="36"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84" fillId="0" borderId="113" xfId="0" applyFont="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fmlaLink="$AN$20" lockText="1" noThreeD="1"/>
</file>

<file path=xl/ctrlProps/ctrlProp17.xml><?xml version="1.0" encoding="utf-8"?>
<formControlPr xmlns="http://schemas.microsoft.com/office/spreadsheetml/2009/9/main" objectType="CheckBox" checked="Checked" fmlaLink="$AM$20"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Radio" checked="Checked"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50114959"/>
              <a:ext cx="223052" cy="886745"/>
              <a:chOff x="896844" y="8182053"/>
              <a:chExt cx="217581" cy="707160"/>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4125813"/>
              <a:ext cx="18732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79755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7594500"/>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75273" y="280575"/>
          <a:ext cx="4824960" cy="1587845"/>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5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5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5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5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5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5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5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5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5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5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5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5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5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5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5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5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5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5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5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5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lush916@jewel.ocn.ne.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5"/>
  <sheetViews>
    <sheetView showGridLines="0" view="pageBreakPreview"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75" t="s">
        <v>382</v>
      </c>
      <c r="B1" s="875"/>
      <c r="C1" s="875"/>
      <c r="D1" s="875"/>
      <c r="E1" s="875"/>
      <c r="F1" s="875"/>
    </row>
    <row r="2" spans="1:6" ht="30" customHeight="1" thickTop="1">
      <c r="A2" s="876" t="s">
        <v>439</v>
      </c>
      <c r="B2" s="876"/>
      <c r="C2" s="876"/>
      <c r="D2" s="876"/>
      <c r="E2" s="876"/>
      <c r="F2" s="876"/>
    </row>
    <row r="3" spans="1:6" s="22" customFormat="1" ht="8.1" customHeight="1">
      <c r="A3" s="877"/>
      <c r="B3" s="877"/>
      <c r="C3" s="877"/>
      <c r="D3" s="877"/>
      <c r="E3" s="42"/>
    </row>
    <row r="4" spans="1:6" s="24" customFormat="1" ht="30" customHeight="1">
      <c r="A4" s="23" t="s">
        <v>250</v>
      </c>
      <c r="B4" s="23" t="s">
        <v>179</v>
      </c>
      <c r="C4" s="43" t="s">
        <v>351</v>
      </c>
      <c r="D4" s="878" t="s">
        <v>180</v>
      </c>
      <c r="E4" s="879"/>
      <c r="F4" s="23" t="s">
        <v>374</v>
      </c>
    </row>
    <row r="5" spans="1:6" ht="39.950000000000003" customHeight="1">
      <c r="A5" s="44" t="s">
        <v>251</v>
      </c>
      <c r="B5" s="638">
        <v>1</v>
      </c>
      <c r="C5" s="638" t="s">
        <v>181</v>
      </c>
      <c r="D5" s="880" t="s">
        <v>182</v>
      </c>
      <c r="E5" s="881"/>
      <c r="F5" s="25" t="s">
        <v>183</v>
      </c>
    </row>
    <row r="6" spans="1:6" ht="73.5" customHeight="1">
      <c r="A6" s="45" t="s">
        <v>184</v>
      </c>
      <c r="B6" s="25">
        <v>1</v>
      </c>
      <c r="C6" s="585" t="s">
        <v>9</v>
      </c>
      <c r="D6" s="873" t="s">
        <v>185</v>
      </c>
      <c r="E6" s="874"/>
      <c r="F6" s="38" t="s">
        <v>183</v>
      </c>
    </row>
    <row r="7" spans="1:6" ht="73.5" customHeight="1">
      <c r="A7" s="45" t="s">
        <v>186</v>
      </c>
      <c r="B7" s="25">
        <v>1</v>
      </c>
      <c r="C7" s="585" t="s">
        <v>20</v>
      </c>
      <c r="D7" s="873" t="s">
        <v>187</v>
      </c>
      <c r="E7" s="874"/>
      <c r="F7" s="26" t="s">
        <v>188</v>
      </c>
    </row>
    <row r="8" spans="1:6" ht="73.5" customHeight="1">
      <c r="A8" s="45" t="s">
        <v>229</v>
      </c>
      <c r="B8" s="25">
        <v>1</v>
      </c>
      <c r="C8" s="585" t="s">
        <v>10</v>
      </c>
      <c r="D8" s="873" t="s">
        <v>252</v>
      </c>
      <c r="E8" s="874"/>
      <c r="F8" s="26" t="s">
        <v>188</v>
      </c>
    </row>
    <row r="9" spans="1:6" ht="73.5" customHeight="1">
      <c r="A9" s="45" t="s">
        <v>189</v>
      </c>
      <c r="B9" s="25">
        <v>1</v>
      </c>
      <c r="C9" s="585" t="s">
        <v>10</v>
      </c>
      <c r="D9" s="873" t="s">
        <v>253</v>
      </c>
      <c r="E9" s="874"/>
      <c r="F9" s="26" t="s">
        <v>188</v>
      </c>
    </row>
    <row r="10" spans="1:6" ht="73.5" customHeight="1">
      <c r="A10" s="641" t="s">
        <v>440</v>
      </c>
      <c r="B10" s="38" t="s">
        <v>395</v>
      </c>
      <c r="C10" s="585" t="s">
        <v>395</v>
      </c>
      <c r="D10" s="885" t="s">
        <v>441</v>
      </c>
      <c r="E10" s="886"/>
      <c r="F10" s="642" t="s">
        <v>442</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7" t="s">
        <v>190</v>
      </c>
      <c r="B18" s="887"/>
      <c r="C18" s="887"/>
      <c r="D18" s="887"/>
      <c r="E18" s="637"/>
    </row>
    <row r="19" spans="1:6" ht="8.1" customHeight="1">
      <c r="A19" s="578"/>
      <c r="B19" s="30"/>
    </row>
    <row r="20" spans="1:6" ht="14.25" customHeight="1">
      <c r="A20" s="578"/>
      <c r="B20" s="30"/>
    </row>
    <row r="21" spans="1:6" ht="17.25" customHeight="1">
      <c r="A21" s="578"/>
      <c r="B21" s="30"/>
    </row>
    <row r="22" spans="1:6" s="33" customFormat="1" ht="17.25" customHeight="1">
      <c r="A22" s="31" t="s">
        <v>352</v>
      </c>
      <c r="B22" s="32"/>
      <c r="C22" s="31"/>
      <c r="D22" s="31"/>
      <c r="E22" s="31"/>
    </row>
    <row r="23" spans="1:6" s="33" customFormat="1" ht="17.25" customHeight="1">
      <c r="A23" s="31" t="s">
        <v>191</v>
      </c>
      <c r="B23" s="32"/>
      <c r="C23" s="31"/>
      <c r="D23" s="31"/>
      <c r="E23" s="31"/>
    </row>
    <row r="24" spans="1:6" s="33" customFormat="1" ht="17.25" customHeight="1">
      <c r="A24" s="31" t="s">
        <v>378</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s="33" customFormat="1" ht="17.25" customHeight="1">
      <c r="A27" s="31" t="s">
        <v>355</v>
      </c>
      <c r="B27" s="32"/>
      <c r="C27" s="31"/>
      <c r="D27" s="31"/>
      <c r="E27" s="31"/>
    </row>
    <row r="28" spans="1:6">
      <c r="A28" s="34"/>
      <c r="B28" s="30"/>
    </row>
    <row r="29" spans="1:6" ht="22.15" customHeight="1">
      <c r="A29" s="39"/>
      <c r="B29" s="888" t="s">
        <v>375</v>
      </c>
      <c r="C29" s="889"/>
      <c r="D29" s="889"/>
      <c r="E29" s="889"/>
      <c r="F29" s="890"/>
    </row>
    <row r="30" spans="1:6" ht="55.15" customHeight="1">
      <c r="A30" s="882" t="s">
        <v>377</v>
      </c>
      <c r="B30" s="884"/>
      <c r="C30" s="884"/>
      <c r="D30" s="884"/>
      <c r="E30" s="884"/>
      <c r="F30" s="884"/>
    </row>
    <row r="31" spans="1:6" ht="55.15" customHeight="1">
      <c r="A31" s="883"/>
      <c r="B31" s="884"/>
      <c r="C31" s="884"/>
      <c r="D31" s="884"/>
      <c r="E31" s="884"/>
      <c r="F31" s="884"/>
    </row>
    <row r="32" spans="1:6" ht="58.5" customHeight="1">
      <c r="A32" s="882" t="s">
        <v>376</v>
      </c>
      <c r="B32" s="884"/>
      <c r="C32" s="884"/>
      <c r="D32" s="884"/>
      <c r="E32" s="884"/>
      <c r="F32" s="884"/>
    </row>
    <row r="33" spans="1:6" ht="58.5" customHeight="1">
      <c r="A33" s="883"/>
      <c r="B33" s="884"/>
      <c r="C33" s="884"/>
      <c r="D33" s="884"/>
      <c r="E33" s="884"/>
      <c r="F33" s="884"/>
    </row>
    <row r="34" spans="1:6" ht="21.75" customHeight="1">
      <c r="A34" s="586" t="s">
        <v>380</v>
      </c>
      <c r="B34" s="30"/>
      <c r="D34" s="30"/>
      <c r="E34" s="30"/>
    </row>
    <row r="35" spans="1:6" ht="21.75" customHeight="1">
      <c r="A35" s="586" t="s">
        <v>381</v>
      </c>
      <c r="B35" s="30"/>
      <c r="D35" s="30"/>
      <c r="E35" s="30"/>
    </row>
    <row r="36" spans="1:6" ht="24.95" customHeight="1">
      <c r="A36" s="29"/>
      <c r="B36" s="30"/>
      <c r="D36" s="30"/>
      <c r="E36" s="30"/>
    </row>
    <row r="37" spans="1:6" ht="24.95" customHeight="1">
      <c r="A37" s="31" t="s">
        <v>387</v>
      </c>
      <c r="B37" s="30"/>
    </row>
    <row r="38" spans="1:6" ht="20.100000000000001" customHeight="1">
      <c r="A38" s="611" t="s">
        <v>388</v>
      </c>
      <c r="B38" s="30"/>
    </row>
    <row r="39" spans="1:6" ht="20.100000000000001" customHeight="1">
      <c r="A39" s="611" t="s">
        <v>389</v>
      </c>
      <c r="B39" s="30"/>
    </row>
    <row r="40" spans="1:6" ht="20.100000000000001" customHeight="1">
      <c r="A40" s="611" t="s">
        <v>390</v>
      </c>
      <c r="B40" s="36"/>
      <c r="C40" s="35"/>
    </row>
    <row r="41" spans="1:6" ht="20.100000000000001" customHeight="1">
      <c r="A41" s="611" t="s">
        <v>391</v>
      </c>
      <c r="B41" s="30"/>
    </row>
    <row r="42" spans="1:6" ht="20.25" customHeight="1">
      <c r="A42" s="643"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view="pageBreakPreview" topLeftCell="A28" zoomScaleNormal="100" zoomScaleSheetLayoutView="100" workbookViewId="0">
      <selection activeCell="M24" sqref="M24:X2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4" t="s">
        <v>444</v>
      </c>
      <c r="AD1" s="56"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445</v>
      </c>
    </row>
    <row r="11" spans="1:30" ht="20.100000000000001" customHeight="1" thickBot="1">
      <c r="B11" s="190" t="s">
        <v>446</v>
      </c>
      <c r="C11" s="942" t="s">
        <v>536</v>
      </c>
      <c r="D11" s="943"/>
      <c r="E11" s="943"/>
      <c r="F11" s="943"/>
      <c r="G11" s="943"/>
      <c r="H11" s="943"/>
      <c r="I11" s="943"/>
      <c r="J11" s="943"/>
      <c r="K11" s="943"/>
      <c r="L11" s="944"/>
      <c r="M11" s="56"/>
      <c r="N11" s="949" t="s">
        <v>447</v>
      </c>
      <c r="O11" s="950"/>
      <c r="P11" s="950"/>
      <c r="Q11" s="950"/>
      <c r="R11" s="951" t="s">
        <v>537</v>
      </c>
      <c r="S11" s="952"/>
      <c r="T11" s="952"/>
      <c r="U11" s="952"/>
      <c r="V11" s="952"/>
      <c r="W11" s="953"/>
    </row>
    <row r="13" spans="1:30" ht="20.100000000000001" customHeight="1">
      <c r="A13" s="11" t="s">
        <v>140</v>
      </c>
    </row>
    <row r="14" spans="1:30" ht="20.100000000000001" customHeight="1" thickBot="1">
      <c r="B14" t="s">
        <v>161</v>
      </c>
    </row>
    <row r="15" spans="1:30" ht="20.100000000000001" customHeight="1">
      <c r="B15" s="7" t="s">
        <v>6</v>
      </c>
      <c r="C15" s="933" t="s">
        <v>8</v>
      </c>
      <c r="D15" s="933"/>
      <c r="E15" s="933"/>
      <c r="F15" s="933"/>
      <c r="G15" s="933"/>
      <c r="H15" s="933"/>
      <c r="I15" s="933"/>
      <c r="J15" s="933"/>
      <c r="K15" s="933"/>
      <c r="L15" s="934"/>
      <c r="M15" s="918" t="s">
        <v>541</v>
      </c>
      <c r="N15" s="919"/>
      <c r="O15" s="919"/>
      <c r="P15" s="919"/>
      <c r="Q15" s="919"/>
      <c r="R15" s="919"/>
      <c r="S15" s="919"/>
      <c r="T15" s="919"/>
      <c r="U15" s="919"/>
      <c r="V15" s="919"/>
      <c r="W15" s="920"/>
      <c r="X15" s="921"/>
    </row>
    <row r="16" spans="1:30" ht="20.100000000000001" customHeight="1" thickBot="1">
      <c r="B16" s="8"/>
      <c r="C16" s="933" t="s">
        <v>89</v>
      </c>
      <c r="D16" s="933"/>
      <c r="E16" s="933"/>
      <c r="F16" s="933"/>
      <c r="G16" s="933"/>
      <c r="H16" s="933"/>
      <c r="I16" s="933"/>
      <c r="J16" s="933"/>
      <c r="K16" s="933"/>
      <c r="L16" s="934"/>
      <c r="M16" s="922" t="s">
        <v>542</v>
      </c>
      <c r="N16" s="923"/>
      <c r="O16" s="923"/>
      <c r="P16" s="923"/>
      <c r="Q16" s="923"/>
      <c r="R16" s="923"/>
      <c r="S16" s="923"/>
      <c r="T16" s="923"/>
      <c r="U16" s="924"/>
      <c r="V16" s="924"/>
      <c r="W16" s="925"/>
      <c r="X16" s="926"/>
      <c r="AD16" t="s">
        <v>99</v>
      </c>
    </row>
    <row r="17" spans="1:30" ht="20.100000000000001" customHeight="1" thickBot="1">
      <c r="B17" s="7" t="s">
        <v>90</v>
      </c>
      <c r="C17" s="933" t="s">
        <v>7</v>
      </c>
      <c r="D17" s="933"/>
      <c r="E17" s="933"/>
      <c r="F17" s="933"/>
      <c r="G17" s="933"/>
      <c r="H17" s="933"/>
      <c r="I17" s="933"/>
      <c r="J17" s="933"/>
      <c r="K17" s="933"/>
      <c r="L17" s="934"/>
      <c r="M17" s="587">
        <v>6</v>
      </c>
      <c r="N17" s="588">
        <v>9</v>
      </c>
      <c r="O17" s="588">
        <v>0</v>
      </c>
      <c r="P17" s="588">
        <v>0</v>
      </c>
      <c r="Q17" s="588">
        <v>0</v>
      </c>
      <c r="R17" s="588">
        <v>1</v>
      </c>
      <c r="S17" s="588">
        <v>1</v>
      </c>
      <c r="T17" s="589"/>
      <c r="U17" s="14"/>
      <c r="V17" s="15"/>
      <c r="W17" s="15"/>
      <c r="X17" s="15"/>
      <c r="AD17" t="str">
        <f>CONCATENATE(M17,N17,O17,P17,Q17,R17,S17,T17)</f>
        <v>6900011</v>
      </c>
    </row>
    <row r="18" spans="1:30" ht="20.100000000000001" customHeight="1">
      <c r="B18" s="9"/>
      <c r="C18" s="933" t="s">
        <v>93</v>
      </c>
      <c r="D18" s="933"/>
      <c r="E18" s="933"/>
      <c r="F18" s="933"/>
      <c r="G18" s="933"/>
      <c r="H18" s="933"/>
      <c r="I18" s="933"/>
      <c r="J18" s="933"/>
      <c r="K18" s="933"/>
      <c r="L18" s="934"/>
      <c r="M18" s="922" t="s">
        <v>540</v>
      </c>
      <c r="N18" s="923"/>
      <c r="O18" s="923"/>
      <c r="P18" s="923"/>
      <c r="Q18" s="923"/>
      <c r="R18" s="923"/>
      <c r="S18" s="923"/>
      <c r="T18" s="923"/>
      <c r="U18" s="924"/>
      <c r="V18" s="924"/>
      <c r="W18" s="925"/>
      <c r="X18" s="926"/>
    </row>
    <row r="19" spans="1:30" ht="20.100000000000001" customHeight="1">
      <c r="B19" s="8"/>
      <c r="C19" s="933" t="s">
        <v>94</v>
      </c>
      <c r="D19" s="933"/>
      <c r="E19" s="933"/>
      <c r="F19" s="933"/>
      <c r="G19" s="933"/>
      <c r="H19" s="933"/>
      <c r="I19" s="933"/>
      <c r="J19" s="933"/>
      <c r="K19" s="933"/>
      <c r="L19" s="934"/>
      <c r="M19" s="922"/>
      <c r="N19" s="923"/>
      <c r="O19" s="923"/>
      <c r="P19" s="923"/>
      <c r="Q19" s="923"/>
      <c r="R19" s="923"/>
      <c r="S19" s="923"/>
      <c r="T19" s="923"/>
      <c r="U19" s="923"/>
      <c r="V19" s="923"/>
      <c r="W19" s="927"/>
      <c r="X19" s="928"/>
    </row>
    <row r="20" spans="1:30" ht="20.100000000000001" customHeight="1">
      <c r="B20" s="7" t="s">
        <v>91</v>
      </c>
      <c r="C20" s="933" t="s">
        <v>83</v>
      </c>
      <c r="D20" s="933"/>
      <c r="E20" s="933"/>
      <c r="F20" s="933"/>
      <c r="G20" s="933"/>
      <c r="H20" s="933"/>
      <c r="I20" s="933"/>
      <c r="J20" s="933"/>
      <c r="K20" s="933"/>
      <c r="L20" s="934"/>
      <c r="M20" s="922" t="s">
        <v>543</v>
      </c>
      <c r="N20" s="923"/>
      <c r="O20" s="923"/>
      <c r="P20" s="923"/>
      <c r="Q20" s="923"/>
      <c r="R20" s="923"/>
      <c r="S20" s="923"/>
      <c r="T20" s="923"/>
      <c r="U20" s="923"/>
      <c r="V20" s="923"/>
      <c r="W20" s="927"/>
      <c r="X20" s="928"/>
    </row>
    <row r="21" spans="1:30" ht="20.100000000000001" customHeight="1">
      <c r="B21" s="8"/>
      <c r="C21" s="933" t="s">
        <v>84</v>
      </c>
      <c r="D21" s="933"/>
      <c r="E21" s="933"/>
      <c r="F21" s="933"/>
      <c r="G21" s="933"/>
      <c r="H21" s="933"/>
      <c r="I21" s="933"/>
      <c r="J21" s="933"/>
      <c r="K21" s="933"/>
      <c r="L21" s="934"/>
      <c r="M21" s="936" t="s">
        <v>544</v>
      </c>
      <c r="N21" s="924"/>
      <c r="O21" s="924"/>
      <c r="P21" s="924"/>
      <c r="Q21" s="924"/>
      <c r="R21" s="924"/>
      <c r="S21" s="924"/>
      <c r="T21" s="924"/>
      <c r="U21" s="924"/>
      <c r="V21" s="924"/>
      <c r="W21" s="925"/>
      <c r="X21" s="926"/>
    </row>
    <row r="22" spans="1:30" ht="20.100000000000001" customHeight="1">
      <c r="B22" s="940" t="s">
        <v>131</v>
      </c>
      <c r="C22" s="933" t="s">
        <v>8</v>
      </c>
      <c r="D22" s="933"/>
      <c r="E22" s="933"/>
      <c r="F22" s="933"/>
      <c r="G22" s="933"/>
      <c r="H22" s="933"/>
      <c r="I22" s="933"/>
      <c r="J22" s="933"/>
      <c r="K22" s="933"/>
      <c r="L22" s="934"/>
      <c r="M22" s="922" t="s">
        <v>545</v>
      </c>
      <c r="N22" s="923"/>
      <c r="O22" s="923"/>
      <c r="P22" s="923"/>
      <c r="Q22" s="923"/>
      <c r="R22" s="923"/>
      <c r="S22" s="923"/>
      <c r="T22" s="923"/>
      <c r="U22" s="923"/>
      <c r="V22" s="923"/>
      <c r="W22" s="927"/>
      <c r="X22" s="928"/>
    </row>
    <row r="23" spans="1:30" ht="20.100000000000001" customHeight="1">
      <c r="B23" s="941"/>
      <c r="C23" s="935" t="s">
        <v>128</v>
      </c>
      <c r="D23" s="935"/>
      <c r="E23" s="935"/>
      <c r="F23" s="935"/>
      <c r="G23" s="935"/>
      <c r="H23" s="935"/>
      <c r="I23" s="935"/>
      <c r="J23" s="935"/>
      <c r="K23" s="935"/>
      <c r="L23" s="935"/>
      <c r="M23" s="922" t="s">
        <v>544</v>
      </c>
      <c r="N23" s="923"/>
      <c r="O23" s="923"/>
      <c r="P23" s="923"/>
      <c r="Q23" s="923"/>
      <c r="R23" s="923"/>
      <c r="S23" s="923"/>
      <c r="T23" s="923"/>
      <c r="U23" s="923"/>
      <c r="V23" s="923"/>
      <c r="W23" s="927"/>
      <c r="X23" s="928"/>
    </row>
    <row r="24" spans="1:30" ht="20.100000000000001" customHeight="1">
      <c r="B24" s="7" t="s">
        <v>129</v>
      </c>
      <c r="C24" s="933" t="s">
        <v>0</v>
      </c>
      <c r="D24" s="933"/>
      <c r="E24" s="933"/>
      <c r="F24" s="933"/>
      <c r="G24" s="933"/>
      <c r="H24" s="933"/>
      <c r="I24" s="933"/>
      <c r="J24" s="933"/>
      <c r="K24" s="933"/>
      <c r="L24" s="934"/>
      <c r="M24" s="929" t="s">
        <v>546</v>
      </c>
      <c r="N24" s="930"/>
      <c r="O24" s="930"/>
      <c r="P24" s="930"/>
      <c r="Q24" s="930"/>
      <c r="R24" s="930"/>
      <c r="S24" s="930"/>
      <c r="T24" s="930"/>
      <c r="U24" s="930"/>
      <c r="V24" s="930"/>
      <c r="W24" s="931"/>
      <c r="X24" s="932"/>
    </row>
    <row r="25" spans="1:30" ht="20.100000000000001" customHeight="1">
      <c r="B25" s="9"/>
      <c r="C25" s="933" t="s">
        <v>1</v>
      </c>
      <c r="D25" s="933"/>
      <c r="E25" s="933"/>
      <c r="F25" s="933"/>
      <c r="G25" s="933"/>
      <c r="H25" s="933"/>
      <c r="I25" s="933"/>
      <c r="J25" s="933"/>
      <c r="K25" s="933"/>
      <c r="L25" s="934"/>
      <c r="M25" s="922" t="s">
        <v>547</v>
      </c>
      <c r="N25" s="923"/>
      <c r="O25" s="923"/>
      <c r="P25" s="923"/>
      <c r="Q25" s="923"/>
      <c r="R25" s="923"/>
      <c r="S25" s="923"/>
      <c r="T25" s="923"/>
      <c r="U25" s="923"/>
      <c r="V25" s="923"/>
      <c r="W25" s="927"/>
      <c r="X25" s="928"/>
    </row>
    <row r="26" spans="1:30" ht="20.100000000000001" customHeight="1" thickBot="1">
      <c r="B26" s="20"/>
      <c r="C26" s="933" t="s">
        <v>130</v>
      </c>
      <c r="D26" s="933"/>
      <c r="E26" s="933"/>
      <c r="F26" s="933"/>
      <c r="G26" s="933"/>
      <c r="H26" s="933"/>
      <c r="I26" s="933"/>
      <c r="J26" s="933"/>
      <c r="K26" s="933"/>
      <c r="L26" s="934"/>
      <c r="M26" s="945" t="s">
        <v>548</v>
      </c>
      <c r="N26" s="946"/>
      <c r="O26" s="946"/>
      <c r="P26" s="946"/>
      <c r="Q26" s="946"/>
      <c r="R26" s="946"/>
      <c r="S26" s="946"/>
      <c r="T26" s="946"/>
      <c r="U26" s="946"/>
      <c r="V26" s="946"/>
      <c r="W26" s="947"/>
      <c r="X26" s="948"/>
    </row>
    <row r="28" spans="1:30" ht="20.100000000000001" customHeight="1">
      <c r="A28" s="11" t="s">
        <v>98</v>
      </c>
    </row>
    <row r="29" spans="1:30" ht="20.100000000000001" customHeight="1">
      <c r="B29" t="s">
        <v>160</v>
      </c>
      <c r="X29" s="10"/>
    </row>
    <row r="30" spans="1:30" ht="35.1" customHeight="1">
      <c r="B30" s="579" t="s">
        <v>359</v>
      </c>
      <c r="C30" s="893" t="s">
        <v>452</v>
      </c>
      <c r="D30" s="893"/>
      <c r="E30" s="893"/>
      <c r="F30" s="893"/>
      <c r="G30" s="893"/>
      <c r="H30" s="893"/>
      <c r="I30" s="893"/>
      <c r="J30" s="893"/>
      <c r="K30" s="893"/>
      <c r="L30" s="893"/>
      <c r="M30" s="893"/>
      <c r="N30" s="893"/>
      <c r="O30" s="893"/>
      <c r="P30" s="893"/>
      <c r="Q30" s="893"/>
      <c r="R30" s="893"/>
      <c r="S30" s="893"/>
      <c r="T30" s="893"/>
      <c r="U30" s="893"/>
      <c r="V30" s="893"/>
      <c r="W30" s="893"/>
      <c r="X30" s="893"/>
      <c r="Y30" s="893"/>
      <c r="Z30" s="893"/>
      <c r="AA30" s="893"/>
      <c r="AB30" s="893"/>
    </row>
    <row r="31" spans="1:30" ht="35.1" customHeight="1">
      <c r="B31" s="579" t="s">
        <v>360</v>
      </c>
      <c r="C31" s="893" t="s">
        <v>392</v>
      </c>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row>
    <row r="32" spans="1:30" ht="35.1" customHeight="1">
      <c r="B32" s="579" t="s">
        <v>448</v>
      </c>
      <c r="C32" s="893" t="s">
        <v>453</v>
      </c>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row>
    <row r="33" spans="2:28" ht="27" customHeight="1">
      <c r="B33" s="894" t="s">
        <v>92</v>
      </c>
      <c r="C33" s="903" t="s">
        <v>280</v>
      </c>
      <c r="D33" s="903"/>
      <c r="E33" s="903"/>
      <c r="F33" s="903"/>
      <c r="G33" s="903"/>
      <c r="H33" s="903"/>
      <c r="I33" s="903"/>
      <c r="J33" s="903"/>
      <c r="K33" s="903"/>
      <c r="L33" s="904"/>
      <c r="M33" s="909" t="s">
        <v>95</v>
      </c>
      <c r="N33" s="910"/>
      <c r="O33" s="910"/>
      <c r="P33" s="910"/>
      <c r="Q33" s="911"/>
      <c r="R33" s="896" t="s">
        <v>168</v>
      </c>
      <c r="S33" s="897"/>
      <c r="T33" s="897"/>
      <c r="U33" s="897"/>
      <c r="V33" s="897"/>
      <c r="W33" s="898"/>
      <c r="X33" s="894" t="s">
        <v>96</v>
      </c>
      <c r="Y33" s="894" t="s">
        <v>97</v>
      </c>
      <c r="Z33" s="891" t="s">
        <v>449</v>
      </c>
      <c r="AA33" s="891" t="s">
        <v>450</v>
      </c>
      <c r="AB33" s="891" t="s">
        <v>451</v>
      </c>
    </row>
    <row r="34" spans="2:28" ht="41.25" customHeight="1" thickBot="1">
      <c r="B34" s="902"/>
      <c r="C34" s="905"/>
      <c r="D34" s="905"/>
      <c r="E34" s="905"/>
      <c r="F34" s="905"/>
      <c r="G34" s="905"/>
      <c r="H34" s="905"/>
      <c r="I34" s="905"/>
      <c r="J34" s="905"/>
      <c r="K34" s="905"/>
      <c r="L34" s="906"/>
      <c r="M34" s="912"/>
      <c r="N34" s="913"/>
      <c r="O34" s="913"/>
      <c r="P34" s="913"/>
      <c r="Q34" s="914"/>
      <c r="R34" s="907" t="s">
        <v>171</v>
      </c>
      <c r="S34" s="908"/>
      <c r="T34" s="908"/>
      <c r="U34" s="908"/>
      <c r="V34" s="908"/>
      <c r="W34" s="21" t="s">
        <v>172</v>
      </c>
      <c r="X34" s="895"/>
      <c r="Y34" s="895"/>
      <c r="Z34" s="892"/>
      <c r="AA34" s="892"/>
      <c r="AB34" s="892"/>
    </row>
    <row r="35" spans="2:28" ht="37.5" customHeight="1">
      <c r="B35" s="13">
        <v>1</v>
      </c>
      <c r="C35" s="590">
        <v>3</v>
      </c>
      <c r="D35" s="591">
        <v>2</v>
      </c>
      <c r="E35" s="591">
        <v>1</v>
      </c>
      <c r="F35" s="591">
        <v>0</v>
      </c>
      <c r="G35" s="591">
        <v>1</v>
      </c>
      <c r="H35" s="591">
        <v>0</v>
      </c>
      <c r="I35" s="591">
        <v>1</v>
      </c>
      <c r="J35" s="591">
        <v>5</v>
      </c>
      <c r="K35" s="591">
        <v>9</v>
      </c>
      <c r="L35" s="592">
        <v>2</v>
      </c>
      <c r="M35" s="938" t="s">
        <v>536</v>
      </c>
      <c r="N35" s="938"/>
      <c r="O35" s="938"/>
      <c r="P35" s="938"/>
      <c r="Q35" s="938"/>
      <c r="R35" s="938" t="s">
        <v>537</v>
      </c>
      <c r="S35" s="938"/>
      <c r="T35" s="938"/>
      <c r="U35" s="938"/>
      <c r="V35" s="938"/>
      <c r="W35" s="593" t="s">
        <v>536</v>
      </c>
      <c r="X35" s="594" t="s">
        <v>538</v>
      </c>
      <c r="Y35" s="627" t="s">
        <v>259</v>
      </c>
      <c r="Z35" s="595">
        <v>857680</v>
      </c>
      <c r="AA35" s="596">
        <v>192000</v>
      </c>
      <c r="AB35" s="580">
        <f>IF(Z35="","",Z35-AA35)</f>
        <v>665680</v>
      </c>
    </row>
    <row r="36" spans="2:28" ht="37.5" customHeight="1">
      <c r="B36" s="13">
        <f>B35+1</f>
        <v>2</v>
      </c>
      <c r="C36" s="597"/>
      <c r="D36" s="598"/>
      <c r="E36" s="598"/>
      <c r="F36" s="598"/>
      <c r="G36" s="598"/>
      <c r="H36" s="598"/>
      <c r="I36" s="598"/>
      <c r="J36" s="598"/>
      <c r="K36" s="598"/>
      <c r="L36" s="599"/>
      <c r="M36" s="937"/>
      <c r="N36" s="937"/>
      <c r="O36" s="937"/>
      <c r="P36" s="937"/>
      <c r="Q36" s="937"/>
      <c r="R36" s="937"/>
      <c r="S36" s="937"/>
      <c r="T36" s="937"/>
      <c r="U36" s="937"/>
      <c r="V36" s="93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937"/>
      <c r="N37" s="937"/>
      <c r="O37" s="937"/>
      <c r="P37" s="937"/>
      <c r="Q37" s="937"/>
      <c r="R37" s="937"/>
      <c r="S37" s="937"/>
      <c r="T37" s="937"/>
      <c r="U37" s="937"/>
      <c r="V37" s="93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937"/>
      <c r="N38" s="937"/>
      <c r="O38" s="937"/>
      <c r="P38" s="937"/>
      <c r="Q38" s="937"/>
      <c r="R38" s="937"/>
      <c r="S38" s="937"/>
      <c r="T38" s="937"/>
      <c r="U38" s="937"/>
      <c r="V38" s="93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937"/>
      <c r="N39" s="937"/>
      <c r="O39" s="937"/>
      <c r="P39" s="937"/>
      <c r="Q39" s="937"/>
      <c r="R39" s="937"/>
      <c r="S39" s="937"/>
      <c r="T39" s="937"/>
      <c r="U39" s="937"/>
      <c r="V39" s="93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937"/>
      <c r="N40" s="937"/>
      <c r="O40" s="937"/>
      <c r="P40" s="937"/>
      <c r="Q40" s="937"/>
      <c r="R40" s="915"/>
      <c r="S40" s="916"/>
      <c r="T40" s="916"/>
      <c r="U40" s="916"/>
      <c r="V40" s="917"/>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937"/>
      <c r="N41" s="937"/>
      <c r="O41" s="937"/>
      <c r="P41" s="937"/>
      <c r="Q41" s="937"/>
      <c r="R41" s="915"/>
      <c r="S41" s="916"/>
      <c r="T41" s="916"/>
      <c r="U41" s="916"/>
      <c r="V41" s="917"/>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937"/>
      <c r="N42" s="937"/>
      <c r="O42" s="937"/>
      <c r="P42" s="937"/>
      <c r="Q42" s="937"/>
      <c r="R42" s="915"/>
      <c r="S42" s="916"/>
      <c r="T42" s="916"/>
      <c r="U42" s="916"/>
      <c r="V42" s="917"/>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937"/>
      <c r="N43" s="937"/>
      <c r="O43" s="937"/>
      <c r="P43" s="937"/>
      <c r="Q43" s="937"/>
      <c r="R43" s="915"/>
      <c r="S43" s="916"/>
      <c r="T43" s="916"/>
      <c r="U43" s="916"/>
      <c r="V43" s="917"/>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937"/>
      <c r="N44" s="937"/>
      <c r="O44" s="937"/>
      <c r="P44" s="937"/>
      <c r="Q44" s="937"/>
      <c r="R44" s="915"/>
      <c r="S44" s="916"/>
      <c r="T44" s="916"/>
      <c r="U44" s="916"/>
      <c r="V44" s="917"/>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937"/>
      <c r="N45" s="937"/>
      <c r="O45" s="937"/>
      <c r="P45" s="937"/>
      <c r="Q45" s="937"/>
      <c r="R45" s="915"/>
      <c r="S45" s="916"/>
      <c r="T45" s="916"/>
      <c r="U45" s="916"/>
      <c r="V45" s="917"/>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937"/>
      <c r="N46" s="937"/>
      <c r="O46" s="937"/>
      <c r="P46" s="937"/>
      <c r="Q46" s="937"/>
      <c r="R46" s="915"/>
      <c r="S46" s="916"/>
      <c r="T46" s="916"/>
      <c r="U46" s="916"/>
      <c r="V46" s="917"/>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937"/>
      <c r="N47" s="937"/>
      <c r="O47" s="937"/>
      <c r="P47" s="937"/>
      <c r="Q47" s="937"/>
      <c r="R47" s="915"/>
      <c r="S47" s="916"/>
      <c r="T47" s="916"/>
      <c r="U47" s="916"/>
      <c r="V47" s="917"/>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937"/>
      <c r="N48" s="937"/>
      <c r="O48" s="937"/>
      <c r="P48" s="937"/>
      <c r="Q48" s="937"/>
      <c r="R48" s="915"/>
      <c r="S48" s="916"/>
      <c r="T48" s="916"/>
      <c r="U48" s="916"/>
      <c r="V48" s="917"/>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937"/>
      <c r="N49" s="937"/>
      <c r="O49" s="937"/>
      <c r="P49" s="937"/>
      <c r="Q49" s="937"/>
      <c r="R49" s="915"/>
      <c r="S49" s="916"/>
      <c r="T49" s="916"/>
      <c r="U49" s="916"/>
      <c r="V49" s="917"/>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937"/>
      <c r="N50" s="937"/>
      <c r="O50" s="937"/>
      <c r="P50" s="937"/>
      <c r="Q50" s="937"/>
      <c r="R50" s="915"/>
      <c r="S50" s="916"/>
      <c r="T50" s="916"/>
      <c r="U50" s="916"/>
      <c r="V50" s="917"/>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937"/>
      <c r="N51" s="937"/>
      <c r="O51" s="937"/>
      <c r="P51" s="937"/>
      <c r="Q51" s="937"/>
      <c r="R51" s="915"/>
      <c r="S51" s="916"/>
      <c r="T51" s="916"/>
      <c r="U51" s="916"/>
      <c r="V51" s="917"/>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937"/>
      <c r="N52" s="937"/>
      <c r="O52" s="937"/>
      <c r="P52" s="937"/>
      <c r="Q52" s="937"/>
      <c r="R52" s="915"/>
      <c r="S52" s="916"/>
      <c r="T52" s="916"/>
      <c r="U52" s="916"/>
      <c r="V52" s="917"/>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937"/>
      <c r="N53" s="937"/>
      <c r="O53" s="937"/>
      <c r="P53" s="937"/>
      <c r="Q53" s="937"/>
      <c r="R53" s="915"/>
      <c r="S53" s="916"/>
      <c r="T53" s="916"/>
      <c r="U53" s="916"/>
      <c r="V53" s="917"/>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937"/>
      <c r="N54" s="937"/>
      <c r="O54" s="937"/>
      <c r="P54" s="937"/>
      <c r="Q54" s="937"/>
      <c r="R54" s="915"/>
      <c r="S54" s="916"/>
      <c r="T54" s="916"/>
      <c r="U54" s="916"/>
      <c r="V54" s="917"/>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937"/>
      <c r="N55" s="937"/>
      <c r="O55" s="937"/>
      <c r="P55" s="937"/>
      <c r="Q55" s="937"/>
      <c r="R55" s="915"/>
      <c r="S55" s="916"/>
      <c r="T55" s="916"/>
      <c r="U55" s="916"/>
      <c r="V55" s="917"/>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937"/>
      <c r="N56" s="937"/>
      <c r="O56" s="937"/>
      <c r="P56" s="937"/>
      <c r="Q56" s="937"/>
      <c r="R56" s="915"/>
      <c r="S56" s="916"/>
      <c r="T56" s="916"/>
      <c r="U56" s="916"/>
      <c r="V56" s="917"/>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937"/>
      <c r="N57" s="937"/>
      <c r="O57" s="937"/>
      <c r="P57" s="937"/>
      <c r="Q57" s="937"/>
      <c r="R57" s="915"/>
      <c r="S57" s="916"/>
      <c r="T57" s="916"/>
      <c r="U57" s="916"/>
      <c r="V57" s="917"/>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937"/>
      <c r="N58" s="937"/>
      <c r="O58" s="937"/>
      <c r="P58" s="937"/>
      <c r="Q58" s="937"/>
      <c r="R58" s="915"/>
      <c r="S58" s="916"/>
      <c r="T58" s="916"/>
      <c r="U58" s="916"/>
      <c r="V58" s="917"/>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937"/>
      <c r="N59" s="937"/>
      <c r="O59" s="937"/>
      <c r="P59" s="937"/>
      <c r="Q59" s="937"/>
      <c r="R59" s="915"/>
      <c r="S59" s="916"/>
      <c r="T59" s="916"/>
      <c r="U59" s="916"/>
      <c r="V59" s="917"/>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937"/>
      <c r="N60" s="937"/>
      <c r="O60" s="937"/>
      <c r="P60" s="937"/>
      <c r="Q60" s="937"/>
      <c r="R60" s="915"/>
      <c r="S60" s="916"/>
      <c r="T60" s="916"/>
      <c r="U60" s="916"/>
      <c r="V60" s="917"/>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937"/>
      <c r="N61" s="937"/>
      <c r="O61" s="937"/>
      <c r="P61" s="937"/>
      <c r="Q61" s="937"/>
      <c r="R61" s="915"/>
      <c r="S61" s="916"/>
      <c r="T61" s="916"/>
      <c r="U61" s="916"/>
      <c r="V61" s="917"/>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937"/>
      <c r="N62" s="937"/>
      <c r="O62" s="937"/>
      <c r="P62" s="937"/>
      <c r="Q62" s="937"/>
      <c r="R62" s="915"/>
      <c r="S62" s="916"/>
      <c r="T62" s="916"/>
      <c r="U62" s="916"/>
      <c r="V62" s="917"/>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937"/>
      <c r="N63" s="937"/>
      <c r="O63" s="937"/>
      <c r="P63" s="937"/>
      <c r="Q63" s="937"/>
      <c r="R63" s="915"/>
      <c r="S63" s="916"/>
      <c r="T63" s="916"/>
      <c r="U63" s="916"/>
      <c r="V63" s="917"/>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937"/>
      <c r="N64" s="937"/>
      <c r="O64" s="937"/>
      <c r="P64" s="937"/>
      <c r="Q64" s="937"/>
      <c r="R64" s="915"/>
      <c r="S64" s="916"/>
      <c r="T64" s="916"/>
      <c r="U64" s="916"/>
      <c r="V64" s="917"/>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937"/>
      <c r="N65" s="937"/>
      <c r="O65" s="937"/>
      <c r="P65" s="937"/>
      <c r="Q65" s="937"/>
      <c r="R65" s="915"/>
      <c r="S65" s="916"/>
      <c r="T65" s="916"/>
      <c r="U65" s="916"/>
      <c r="V65" s="917"/>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937"/>
      <c r="N66" s="937"/>
      <c r="O66" s="937"/>
      <c r="P66" s="937"/>
      <c r="Q66" s="937"/>
      <c r="R66" s="915"/>
      <c r="S66" s="916"/>
      <c r="T66" s="916"/>
      <c r="U66" s="916"/>
      <c r="V66" s="917"/>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937"/>
      <c r="N67" s="937"/>
      <c r="O67" s="937"/>
      <c r="P67" s="937"/>
      <c r="Q67" s="937"/>
      <c r="R67" s="915"/>
      <c r="S67" s="916"/>
      <c r="T67" s="916"/>
      <c r="U67" s="916"/>
      <c r="V67" s="917"/>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937"/>
      <c r="N68" s="937"/>
      <c r="O68" s="937"/>
      <c r="P68" s="937"/>
      <c r="Q68" s="937"/>
      <c r="R68" s="915"/>
      <c r="S68" s="916"/>
      <c r="T68" s="916"/>
      <c r="U68" s="916"/>
      <c r="V68" s="917"/>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937"/>
      <c r="N69" s="937"/>
      <c r="O69" s="937"/>
      <c r="P69" s="937"/>
      <c r="Q69" s="937"/>
      <c r="R69" s="915"/>
      <c r="S69" s="916"/>
      <c r="T69" s="916"/>
      <c r="U69" s="916"/>
      <c r="V69" s="917"/>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937"/>
      <c r="N70" s="937"/>
      <c r="O70" s="937"/>
      <c r="P70" s="937"/>
      <c r="Q70" s="937"/>
      <c r="R70" s="915"/>
      <c r="S70" s="916"/>
      <c r="T70" s="916"/>
      <c r="U70" s="916"/>
      <c r="V70" s="917"/>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937"/>
      <c r="N71" s="937"/>
      <c r="O71" s="937"/>
      <c r="P71" s="937"/>
      <c r="Q71" s="937"/>
      <c r="R71" s="915"/>
      <c r="S71" s="916"/>
      <c r="T71" s="916"/>
      <c r="U71" s="916"/>
      <c r="V71" s="917"/>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937"/>
      <c r="N72" s="937"/>
      <c r="O72" s="937"/>
      <c r="P72" s="937"/>
      <c r="Q72" s="937"/>
      <c r="R72" s="915"/>
      <c r="S72" s="916"/>
      <c r="T72" s="916"/>
      <c r="U72" s="916"/>
      <c r="V72" s="917"/>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937"/>
      <c r="N73" s="937"/>
      <c r="O73" s="937"/>
      <c r="P73" s="937"/>
      <c r="Q73" s="937"/>
      <c r="R73" s="915"/>
      <c r="S73" s="916"/>
      <c r="T73" s="916"/>
      <c r="U73" s="916"/>
      <c r="V73" s="917"/>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937"/>
      <c r="N74" s="937"/>
      <c r="O74" s="937"/>
      <c r="P74" s="937"/>
      <c r="Q74" s="937"/>
      <c r="R74" s="915"/>
      <c r="S74" s="916"/>
      <c r="T74" s="916"/>
      <c r="U74" s="916"/>
      <c r="V74" s="917"/>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937"/>
      <c r="N75" s="937"/>
      <c r="O75" s="937"/>
      <c r="P75" s="937"/>
      <c r="Q75" s="937"/>
      <c r="R75" s="915"/>
      <c r="S75" s="916"/>
      <c r="T75" s="916"/>
      <c r="U75" s="916"/>
      <c r="V75" s="917"/>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937"/>
      <c r="N76" s="937"/>
      <c r="O76" s="937"/>
      <c r="P76" s="937"/>
      <c r="Q76" s="937"/>
      <c r="R76" s="915"/>
      <c r="S76" s="916"/>
      <c r="T76" s="916"/>
      <c r="U76" s="916"/>
      <c r="V76" s="917"/>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937"/>
      <c r="N77" s="937"/>
      <c r="O77" s="937"/>
      <c r="P77" s="937"/>
      <c r="Q77" s="937"/>
      <c r="R77" s="915"/>
      <c r="S77" s="916"/>
      <c r="T77" s="916"/>
      <c r="U77" s="916"/>
      <c r="V77" s="917"/>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937"/>
      <c r="N78" s="937"/>
      <c r="O78" s="937"/>
      <c r="P78" s="937"/>
      <c r="Q78" s="937"/>
      <c r="R78" s="915"/>
      <c r="S78" s="916"/>
      <c r="T78" s="916"/>
      <c r="U78" s="916"/>
      <c r="V78" s="917"/>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937"/>
      <c r="N79" s="937"/>
      <c r="O79" s="937"/>
      <c r="P79" s="937"/>
      <c r="Q79" s="937"/>
      <c r="R79" s="915"/>
      <c r="S79" s="916"/>
      <c r="T79" s="916"/>
      <c r="U79" s="916"/>
      <c r="V79" s="917"/>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937"/>
      <c r="N80" s="937"/>
      <c r="O80" s="937"/>
      <c r="P80" s="937"/>
      <c r="Q80" s="937"/>
      <c r="R80" s="915"/>
      <c r="S80" s="916"/>
      <c r="T80" s="916"/>
      <c r="U80" s="916"/>
      <c r="V80" s="917"/>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937"/>
      <c r="N81" s="937"/>
      <c r="O81" s="937"/>
      <c r="P81" s="937"/>
      <c r="Q81" s="937"/>
      <c r="R81" s="915"/>
      <c r="S81" s="916"/>
      <c r="T81" s="916"/>
      <c r="U81" s="916"/>
      <c r="V81" s="917"/>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937"/>
      <c r="N82" s="937"/>
      <c r="O82" s="937"/>
      <c r="P82" s="937"/>
      <c r="Q82" s="937"/>
      <c r="R82" s="915"/>
      <c r="S82" s="916"/>
      <c r="T82" s="916"/>
      <c r="U82" s="916"/>
      <c r="V82" s="917"/>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937"/>
      <c r="N83" s="937"/>
      <c r="O83" s="937"/>
      <c r="P83" s="937"/>
      <c r="Q83" s="937"/>
      <c r="R83" s="915"/>
      <c r="S83" s="916"/>
      <c r="T83" s="916"/>
      <c r="U83" s="916"/>
      <c r="V83" s="917"/>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937"/>
      <c r="N84" s="937"/>
      <c r="O84" s="937"/>
      <c r="P84" s="937"/>
      <c r="Q84" s="937"/>
      <c r="R84" s="915"/>
      <c r="S84" s="916"/>
      <c r="T84" s="916"/>
      <c r="U84" s="916"/>
      <c r="V84" s="917"/>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937"/>
      <c r="N85" s="937"/>
      <c r="O85" s="937"/>
      <c r="P85" s="937"/>
      <c r="Q85" s="937"/>
      <c r="R85" s="915"/>
      <c r="S85" s="916"/>
      <c r="T85" s="916"/>
      <c r="U85" s="916"/>
      <c r="V85" s="917"/>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937"/>
      <c r="N86" s="937"/>
      <c r="O86" s="937"/>
      <c r="P86" s="937"/>
      <c r="Q86" s="937"/>
      <c r="R86" s="915"/>
      <c r="S86" s="916"/>
      <c r="T86" s="916"/>
      <c r="U86" s="916"/>
      <c r="V86" s="917"/>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937"/>
      <c r="N87" s="937"/>
      <c r="O87" s="937"/>
      <c r="P87" s="937"/>
      <c r="Q87" s="937"/>
      <c r="R87" s="915"/>
      <c r="S87" s="916"/>
      <c r="T87" s="916"/>
      <c r="U87" s="916"/>
      <c r="V87" s="917"/>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937"/>
      <c r="N88" s="937"/>
      <c r="O88" s="937"/>
      <c r="P88" s="937"/>
      <c r="Q88" s="937"/>
      <c r="R88" s="915"/>
      <c r="S88" s="916"/>
      <c r="T88" s="916"/>
      <c r="U88" s="916"/>
      <c r="V88" s="917"/>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937"/>
      <c r="N89" s="937"/>
      <c r="O89" s="937"/>
      <c r="P89" s="937"/>
      <c r="Q89" s="937"/>
      <c r="R89" s="915"/>
      <c r="S89" s="916"/>
      <c r="T89" s="916"/>
      <c r="U89" s="916"/>
      <c r="V89" s="917"/>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937"/>
      <c r="N90" s="937"/>
      <c r="O90" s="937"/>
      <c r="P90" s="937"/>
      <c r="Q90" s="937"/>
      <c r="R90" s="915"/>
      <c r="S90" s="916"/>
      <c r="T90" s="916"/>
      <c r="U90" s="916"/>
      <c r="V90" s="917"/>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937"/>
      <c r="N91" s="937"/>
      <c r="O91" s="937"/>
      <c r="P91" s="937"/>
      <c r="Q91" s="937"/>
      <c r="R91" s="915"/>
      <c r="S91" s="916"/>
      <c r="T91" s="916"/>
      <c r="U91" s="916"/>
      <c r="V91" s="917"/>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937"/>
      <c r="N92" s="937"/>
      <c r="O92" s="937"/>
      <c r="P92" s="937"/>
      <c r="Q92" s="937"/>
      <c r="R92" s="915"/>
      <c r="S92" s="916"/>
      <c r="T92" s="916"/>
      <c r="U92" s="916"/>
      <c r="V92" s="917"/>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937"/>
      <c r="N93" s="937"/>
      <c r="O93" s="937"/>
      <c r="P93" s="937"/>
      <c r="Q93" s="937"/>
      <c r="R93" s="915"/>
      <c r="S93" s="916"/>
      <c r="T93" s="916"/>
      <c r="U93" s="916"/>
      <c r="V93" s="917"/>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937"/>
      <c r="N94" s="937"/>
      <c r="O94" s="937"/>
      <c r="P94" s="937"/>
      <c r="Q94" s="937"/>
      <c r="R94" s="915"/>
      <c r="S94" s="916"/>
      <c r="T94" s="916"/>
      <c r="U94" s="916"/>
      <c r="V94" s="917"/>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937"/>
      <c r="N95" s="937"/>
      <c r="O95" s="937"/>
      <c r="P95" s="937"/>
      <c r="Q95" s="937"/>
      <c r="R95" s="915"/>
      <c r="S95" s="916"/>
      <c r="T95" s="916"/>
      <c r="U95" s="916"/>
      <c r="V95" s="917"/>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937"/>
      <c r="N96" s="937"/>
      <c r="O96" s="937"/>
      <c r="P96" s="937"/>
      <c r="Q96" s="937"/>
      <c r="R96" s="915"/>
      <c r="S96" s="916"/>
      <c r="T96" s="916"/>
      <c r="U96" s="916"/>
      <c r="V96" s="917"/>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937"/>
      <c r="N97" s="937"/>
      <c r="O97" s="937"/>
      <c r="P97" s="937"/>
      <c r="Q97" s="937"/>
      <c r="R97" s="915"/>
      <c r="S97" s="916"/>
      <c r="T97" s="916"/>
      <c r="U97" s="916"/>
      <c r="V97" s="917"/>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937"/>
      <c r="N98" s="937"/>
      <c r="O98" s="937"/>
      <c r="P98" s="937"/>
      <c r="Q98" s="937"/>
      <c r="R98" s="915"/>
      <c r="S98" s="916"/>
      <c r="T98" s="916"/>
      <c r="U98" s="916"/>
      <c r="V98" s="917"/>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937"/>
      <c r="N99" s="937"/>
      <c r="O99" s="937"/>
      <c r="P99" s="937"/>
      <c r="Q99" s="937"/>
      <c r="R99" s="915"/>
      <c r="S99" s="916"/>
      <c r="T99" s="916"/>
      <c r="U99" s="916"/>
      <c r="V99" s="917"/>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937"/>
      <c r="N100" s="937"/>
      <c r="O100" s="937"/>
      <c r="P100" s="937"/>
      <c r="Q100" s="937"/>
      <c r="R100" s="915"/>
      <c r="S100" s="916"/>
      <c r="T100" s="916"/>
      <c r="U100" s="916"/>
      <c r="V100" s="917"/>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937"/>
      <c r="N101" s="937"/>
      <c r="O101" s="937"/>
      <c r="P101" s="937"/>
      <c r="Q101" s="937"/>
      <c r="R101" s="915"/>
      <c r="S101" s="916"/>
      <c r="T101" s="916"/>
      <c r="U101" s="916"/>
      <c r="V101" s="917"/>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937"/>
      <c r="N102" s="937"/>
      <c r="O102" s="937"/>
      <c r="P102" s="937"/>
      <c r="Q102" s="937"/>
      <c r="R102" s="915"/>
      <c r="S102" s="916"/>
      <c r="T102" s="916"/>
      <c r="U102" s="916"/>
      <c r="V102" s="917"/>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937"/>
      <c r="N103" s="937"/>
      <c r="O103" s="937"/>
      <c r="P103" s="937"/>
      <c r="Q103" s="937"/>
      <c r="R103" s="915"/>
      <c r="S103" s="916"/>
      <c r="T103" s="916"/>
      <c r="U103" s="916"/>
      <c r="V103" s="917"/>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937"/>
      <c r="N104" s="937"/>
      <c r="O104" s="937"/>
      <c r="P104" s="937"/>
      <c r="Q104" s="937"/>
      <c r="R104" s="915"/>
      <c r="S104" s="916"/>
      <c r="T104" s="916"/>
      <c r="U104" s="916"/>
      <c r="V104" s="917"/>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937"/>
      <c r="N105" s="937"/>
      <c r="O105" s="937"/>
      <c r="P105" s="937"/>
      <c r="Q105" s="937"/>
      <c r="R105" s="915"/>
      <c r="S105" s="916"/>
      <c r="T105" s="916"/>
      <c r="U105" s="916"/>
      <c r="V105" s="917"/>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937"/>
      <c r="N106" s="937"/>
      <c r="O106" s="937"/>
      <c r="P106" s="937"/>
      <c r="Q106" s="937"/>
      <c r="R106" s="915"/>
      <c r="S106" s="916"/>
      <c r="T106" s="916"/>
      <c r="U106" s="916"/>
      <c r="V106" s="917"/>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937"/>
      <c r="N107" s="937"/>
      <c r="O107" s="937"/>
      <c r="P107" s="937"/>
      <c r="Q107" s="937"/>
      <c r="R107" s="915"/>
      <c r="S107" s="916"/>
      <c r="T107" s="916"/>
      <c r="U107" s="916"/>
      <c r="V107" s="917"/>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937"/>
      <c r="N108" s="937"/>
      <c r="O108" s="937"/>
      <c r="P108" s="937"/>
      <c r="Q108" s="937"/>
      <c r="R108" s="915"/>
      <c r="S108" s="916"/>
      <c r="T108" s="916"/>
      <c r="U108" s="916"/>
      <c r="V108" s="917"/>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937"/>
      <c r="N109" s="937"/>
      <c r="O109" s="937"/>
      <c r="P109" s="937"/>
      <c r="Q109" s="937"/>
      <c r="R109" s="915"/>
      <c r="S109" s="916"/>
      <c r="T109" s="916"/>
      <c r="U109" s="916"/>
      <c r="V109" s="917"/>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937"/>
      <c r="N110" s="937"/>
      <c r="O110" s="937"/>
      <c r="P110" s="937"/>
      <c r="Q110" s="937"/>
      <c r="R110" s="915"/>
      <c r="S110" s="916"/>
      <c r="T110" s="916"/>
      <c r="U110" s="916"/>
      <c r="V110" s="917"/>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937"/>
      <c r="N111" s="937"/>
      <c r="O111" s="937"/>
      <c r="P111" s="937"/>
      <c r="Q111" s="937"/>
      <c r="R111" s="915"/>
      <c r="S111" s="916"/>
      <c r="T111" s="916"/>
      <c r="U111" s="916"/>
      <c r="V111" s="917"/>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937"/>
      <c r="N112" s="937"/>
      <c r="O112" s="937"/>
      <c r="P112" s="937"/>
      <c r="Q112" s="937"/>
      <c r="R112" s="915"/>
      <c r="S112" s="916"/>
      <c r="T112" s="916"/>
      <c r="U112" s="916"/>
      <c r="V112" s="917"/>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937"/>
      <c r="N113" s="937"/>
      <c r="O113" s="937"/>
      <c r="P113" s="937"/>
      <c r="Q113" s="937"/>
      <c r="R113" s="915"/>
      <c r="S113" s="916"/>
      <c r="T113" s="916"/>
      <c r="U113" s="916"/>
      <c r="V113" s="917"/>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937"/>
      <c r="N114" s="937"/>
      <c r="O114" s="937"/>
      <c r="P114" s="937"/>
      <c r="Q114" s="937"/>
      <c r="R114" s="915"/>
      <c r="S114" s="916"/>
      <c r="T114" s="916"/>
      <c r="U114" s="916"/>
      <c r="V114" s="917"/>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937"/>
      <c r="N115" s="937"/>
      <c r="O115" s="937"/>
      <c r="P115" s="937"/>
      <c r="Q115" s="937"/>
      <c r="R115" s="915"/>
      <c r="S115" s="916"/>
      <c r="T115" s="916"/>
      <c r="U115" s="916"/>
      <c r="V115" s="917"/>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937"/>
      <c r="N116" s="937"/>
      <c r="O116" s="937"/>
      <c r="P116" s="937"/>
      <c r="Q116" s="937"/>
      <c r="R116" s="915"/>
      <c r="S116" s="916"/>
      <c r="T116" s="916"/>
      <c r="U116" s="916"/>
      <c r="V116" s="917"/>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937"/>
      <c r="N117" s="937"/>
      <c r="O117" s="937"/>
      <c r="P117" s="937"/>
      <c r="Q117" s="937"/>
      <c r="R117" s="915"/>
      <c r="S117" s="916"/>
      <c r="T117" s="916"/>
      <c r="U117" s="916"/>
      <c r="V117" s="917"/>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937"/>
      <c r="N118" s="937"/>
      <c r="O118" s="937"/>
      <c r="P118" s="937"/>
      <c r="Q118" s="937"/>
      <c r="R118" s="915"/>
      <c r="S118" s="916"/>
      <c r="T118" s="916"/>
      <c r="U118" s="916"/>
      <c r="V118" s="917"/>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937"/>
      <c r="N119" s="937"/>
      <c r="O119" s="937"/>
      <c r="P119" s="937"/>
      <c r="Q119" s="937"/>
      <c r="R119" s="915"/>
      <c r="S119" s="916"/>
      <c r="T119" s="916"/>
      <c r="U119" s="916"/>
      <c r="V119" s="917"/>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937"/>
      <c r="N120" s="937"/>
      <c r="O120" s="937"/>
      <c r="P120" s="937"/>
      <c r="Q120" s="937"/>
      <c r="R120" s="915"/>
      <c r="S120" s="916"/>
      <c r="T120" s="916"/>
      <c r="U120" s="916"/>
      <c r="V120" s="917"/>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937"/>
      <c r="N121" s="937"/>
      <c r="O121" s="937"/>
      <c r="P121" s="937"/>
      <c r="Q121" s="937"/>
      <c r="R121" s="915"/>
      <c r="S121" s="916"/>
      <c r="T121" s="916"/>
      <c r="U121" s="916"/>
      <c r="V121" s="917"/>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937"/>
      <c r="N122" s="937"/>
      <c r="O122" s="937"/>
      <c r="P122" s="937"/>
      <c r="Q122" s="937"/>
      <c r="R122" s="915"/>
      <c r="S122" s="916"/>
      <c r="T122" s="916"/>
      <c r="U122" s="916"/>
      <c r="V122" s="917"/>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937"/>
      <c r="N123" s="937"/>
      <c r="O123" s="937"/>
      <c r="P123" s="937"/>
      <c r="Q123" s="937"/>
      <c r="R123" s="915"/>
      <c r="S123" s="916"/>
      <c r="T123" s="916"/>
      <c r="U123" s="916"/>
      <c r="V123" s="917"/>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937"/>
      <c r="N124" s="937"/>
      <c r="O124" s="937"/>
      <c r="P124" s="937"/>
      <c r="Q124" s="937"/>
      <c r="R124" s="915"/>
      <c r="S124" s="916"/>
      <c r="T124" s="916"/>
      <c r="U124" s="916"/>
      <c r="V124" s="917"/>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937"/>
      <c r="N125" s="937"/>
      <c r="O125" s="937"/>
      <c r="P125" s="937"/>
      <c r="Q125" s="937"/>
      <c r="R125" s="915"/>
      <c r="S125" s="916"/>
      <c r="T125" s="916"/>
      <c r="U125" s="916"/>
      <c r="V125" s="917"/>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937"/>
      <c r="N126" s="937"/>
      <c r="O126" s="937"/>
      <c r="P126" s="937"/>
      <c r="Q126" s="937"/>
      <c r="R126" s="915"/>
      <c r="S126" s="916"/>
      <c r="T126" s="916"/>
      <c r="U126" s="916"/>
      <c r="V126" s="917"/>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937"/>
      <c r="N127" s="937"/>
      <c r="O127" s="937"/>
      <c r="P127" s="937"/>
      <c r="Q127" s="937"/>
      <c r="R127" s="915"/>
      <c r="S127" s="916"/>
      <c r="T127" s="916"/>
      <c r="U127" s="916"/>
      <c r="V127" s="917"/>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937"/>
      <c r="N128" s="937"/>
      <c r="O128" s="937"/>
      <c r="P128" s="937"/>
      <c r="Q128" s="937"/>
      <c r="R128" s="915"/>
      <c r="S128" s="916"/>
      <c r="T128" s="916"/>
      <c r="U128" s="916"/>
      <c r="V128" s="917"/>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937"/>
      <c r="N129" s="937"/>
      <c r="O129" s="937"/>
      <c r="P129" s="937"/>
      <c r="Q129" s="937"/>
      <c r="R129" s="915"/>
      <c r="S129" s="916"/>
      <c r="T129" s="916"/>
      <c r="U129" s="916"/>
      <c r="V129" s="917"/>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937"/>
      <c r="N130" s="937"/>
      <c r="O130" s="937"/>
      <c r="P130" s="937"/>
      <c r="Q130" s="937"/>
      <c r="R130" s="915"/>
      <c r="S130" s="916"/>
      <c r="T130" s="916"/>
      <c r="U130" s="916"/>
      <c r="V130" s="917"/>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937"/>
      <c r="N131" s="937"/>
      <c r="O131" s="937"/>
      <c r="P131" s="937"/>
      <c r="Q131" s="937"/>
      <c r="R131" s="915"/>
      <c r="S131" s="916"/>
      <c r="T131" s="916"/>
      <c r="U131" s="916"/>
      <c r="V131" s="917"/>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937"/>
      <c r="N132" s="937"/>
      <c r="O132" s="937"/>
      <c r="P132" s="937"/>
      <c r="Q132" s="937"/>
      <c r="R132" s="915"/>
      <c r="S132" s="916"/>
      <c r="T132" s="916"/>
      <c r="U132" s="916"/>
      <c r="V132" s="917"/>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937"/>
      <c r="N133" s="937"/>
      <c r="O133" s="937"/>
      <c r="P133" s="937"/>
      <c r="Q133" s="937"/>
      <c r="R133" s="915"/>
      <c r="S133" s="916"/>
      <c r="T133" s="916"/>
      <c r="U133" s="916"/>
      <c r="V133" s="917"/>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39"/>
      <c r="N134" s="939"/>
      <c r="O134" s="939"/>
      <c r="P134" s="939"/>
      <c r="Q134" s="939"/>
      <c r="R134" s="899"/>
      <c r="S134" s="900"/>
      <c r="T134" s="900"/>
      <c r="U134" s="900"/>
      <c r="V134" s="901"/>
      <c r="W134" s="607"/>
      <c r="X134" s="608"/>
      <c r="Y134" s="628"/>
      <c r="Z134" s="609"/>
      <c r="AA134" s="610"/>
      <c r="AB134" s="582" t="str">
        <f t="shared" si="3"/>
        <v/>
      </c>
    </row>
    <row r="135" spans="1:28" ht="4.5" customHeight="1">
      <c r="A135" s="12"/>
    </row>
    <row r="136" spans="1:28" ht="28.5" customHeight="1">
      <c r="B136" s="19"/>
      <c r="C136" s="893"/>
      <c r="D136" s="893"/>
      <c r="E136" s="893"/>
      <c r="F136" s="893"/>
      <c r="G136" s="893"/>
      <c r="H136" s="893"/>
      <c r="I136" s="893"/>
      <c r="J136" s="893"/>
      <c r="K136" s="893"/>
      <c r="L136" s="893"/>
      <c r="M136" s="893"/>
      <c r="N136" s="893"/>
      <c r="O136" s="893"/>
      <c r="P136" s="893"/>
      <c r="Q136" s="893"/>
      <c r="R136" s="893"/>
      <c r="S136" s="893"/>
      <c r="T136" s="893"/>
      <c r="U136" s="893"/>
      <c r="V136" s="893"/>
      <c r="W136" s="893"/>
      <c r="X136" s="893"/>
      <c r="Y136" s="893"/>
      <c r="Z136" s="893"/>
      <c r="AA136" s="893"/>
      <c r="AB136" s="89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hyperlinks>
    <hyperlink ref="M26" r:id="rId1" xr:uid="{810DBB94-2005-42BA-8452-BA2B6AB8B2A7}"/>
  </hyperlinks>
  <pageMargins left="0.70866141732283472" right="0.70866141732283472" top="0.74803149606299213" bottom="0.74803149606299213" header="0.31496062992125984" footer="0.31496062992125984"/>
  <pageSetup paperSize="9" scale="49"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294"/>
  <sheetViews>
    <sheetView tabSelected="1" view="pageBreakPreview" topLeftCell="B202" zoomScale="120" zoomScaleNormal="120" zoomScaleSheetLayoutView="120" workbookViewId="0">
      <selection activeCell="B225" sqref="B225:AI225"/>
    </sheetView>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434</v>
      </c>
      <c r="Y1" s="1053" t="s">
        <v>85</v>
      </c>
      <c r="Z1" s="1053"/>
      <c r="AA1" s="1053"/>
      <c r="AB1" s="1053"/>
      <c r="AC1" s="1053" t="str">
        <f>IF(基本情報入力シート!C11="","",基本情報入力シート!C11)</f>
        <v>松江市</v>
      </c>
      <c r="AD1" s="1053"/>
      <c r="AE1" s="1053"/>
      <c r="AF1" s="1053"/>
      <c r="AG1" s="1053"/>
      <c r="AH1" s="1053"/>
      <c r="AI1" s="1053"/>
      <c r="AJ1" s="1053"/>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281</v>
      </c>
      <c r="Y4" s="1021">
        <v>4</v>
      </c>
      <c r="Z4" s="1021"/>
      <c r="AA4" s="57" t="s">
        <v>17</v>
      </c>
      <c r="AE4" s="57"/>
      <c r="AH4" s="57"/>
      <c r="AI4" s="57"/>
      <c r="AJ4" s="33"/>
    </row>
    <row r="5" spans="1:46" ht="16.5" customHeight="1">
      <c r="A5" s="1065" t="s">
        <v>369</v>
      </c>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243" t="s">
        <v>124</v>
      </c>
      <c r="B9" s="1244"/>
      <c r="C9" s="1244"/>
      <c r="D9" s="1244"/>
      <c r="E9" s="1244"/>
      <c r="F9" s="1245"/>
      <c r="G9" s="1246" t="str">
        <f>IF(基本情報入力シート!M15="","",基本情報入力シート!M15)</f>
        <v>カブシキガイシャラッシュ</v>
      </c>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7"/>
    </row>
    <row r="10" spans="1:46" s="63" customFormat="1" ht="25.5" customHeight="1">
      <c r="A10" s="1236" t="s">
        <v>123</v>
      </c>
      <c r="B10" s="1237"/>
      <c r="C10" s="1237"/>
      <c r="D10" s="1237"/>
      <c r="E10" s="1237"/>
      <c r="F10" s="1016"/>
      <c r="G10" s="1248" t="str">
        <f>IF(基本情報入力シート!M16="","",基本情報入力シート!M16)</f>
        <v>株式会社ラッシュ</v>
      </c>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9"/>
    </row>
    <row r="11" spans="1:46" s="63" customFormat="1" ht="12.75" customHeight="1">
      <c r="A11" s="1261" t="s">
        <v>127</v>
      </c>
      <c r="B11" s="1262"/>
      <c r="C11" s="1262"/>
      <c r="D11" s="1262"/>
      <c r="E11" s="1262"/>
      <c r="F11" s="1263"/>
      <c r="G11" s="64" t="s">
        <v>7</v>
      </c>
      <c r="H11" s="1022" t="str">
        <f>IF(基本情報入力シート!AD17="","",基本情報入力シート!AD17)</f>
        <v>6900011</v>
      </c>
      <c r="I11" s="1022"/>
      <c r="J11" s="1022"/>
      <c r="K11" s="1022"/>
      <c r="L11" s="1022"/>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238"/>
      <c r="B12" s="1239"/>
      <c r="C12" s="1239"/>
      <c r="D12" s="1239"/>
      <c r="E12" s="1239"/>
      <c r="F12" s="1240"/>
      <c r="G12" s="1257" t="str">
        <f>IF(基本情報入力シート!M18="","",基本情報入力シート!M18)</f>
        <v>島根県松江市東津田町1806-1</v>
      </c>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9"/>
    </row>
    <row r="13" spans="1:46" s="63" customFormat="1" ht="16.5" customHeight="1">
      <c r="A13" s="1238"/>
      <c r="B13" s="1239"/>
      <c r="C13" s="1239"/>
      <c r="D13" s="1239"/>
      <c r="E13" s="1239"/>
      <c r="F13" s="1240"/>
      <c r="G13" s="1260" t="str">
        <f>IF(基本情報入力シート!M19="","",基本情報入力シート!M19)</f>
        <v/>
      </c>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6"/>
    </row>
    <row r="14" spans="1:46" s="63" customFormat="1" ht="12">
      <c r="A14" s="1264" t="s">
        <v>124</v>
      </c>
      <c r="B14" s="1265"/>
      <c r="C14" s="1265"/>
      <c r="D14" s="1265"/>
      <c r="E14" s="1265"/>
      <c r="F14" s="1266"/>
      <c r="G14" s="1253" t="str">
        <f>IF(基本情報入力シート!M22="","",基本情報入力シート!M22)</f>
        <v>シラネユウヤ</v>
      </c>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4"/>
    </row>
    <row r="15" spans="1:46" s="63" customFormat="1" ht="25.5" customHeight="1">
      <c r="A15" s="1238" t="s">
        <v>122</v>
      </c>
      <c r="B15" s="1239"/>
      <c r="C15" s="1239"/>
      <c r="D15" s="1239"/>
      <c r="E15" s="1239"/>
      <c r="F15" s="1240"/>
      <c r="G15" s="1255" t="str">
        <f>IF(基本情報入力シート!M23="","",基本情報入力シート!M23)</f>
        <v>白根侑哉</v>
      </c>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6"/>
    </row>
    <row r="16" spans="1:46" s="63" customFormat="1" ht="15" customHeight="1">
      <c r="A16" s="1250" t="s">
        <v>126</v>
      </c>
      <c r="B16" s="1250"/>
      <c r="C16" s="1250"/>
      <c r="D16" s="1250"/>
      <c r="E16" s="1250"/>
      <c r="F16" s="1250"/>
      <c r="G16" s="1008" t="s">
        <v>0</v>
      </c>
      <c r="H16" s="1053"/>
      <c r="I16" s="1053"/>
      <c r="J16" s="1053"/>
      <c r="K16" s="1251" t="str">
        <f>IF(基本情報入力シート!M24="","",基本情報入力シート!M24)</f>
        <v>0852-67-1145</v>
      </c>
      <c r="L16" s="1251"/>
      <c r="M16" s="1251"/>
      <c r="N16" s="1251"/>
      <c r="O16" s="1251"/>
      <c r="P16" s="1053" t="s">
        <v>1</v>
      </c>
      <c r="Q16" s="1053"/>
      <c r="R16" s="1053"/>
      <c r="S16" s="1053"/>
      <c r="T16" s="1251" t="str">
        <f>IF(基本情報入力シート!M25="","",基本情報入力シート!M25)</f>
        <v>0852-67-1146</v>
      </c>
      <c r="U16" s="1251"/>
      <c r="V16" s="1251"/>
      <c r="W16" s="1251"/>
      <c r="X16" s="1251"/>
      <c r="Y16" s="1053" t="s">
        <v>125</v>
      </c>
      <c r="Z16" s="1053"/>
      <c r="AA16" s="1053"/>
      <c r="AB16" s="1053"/>
      <c r="AC16" s="1252" t="str">
        <f>IF(基本情報入力シート!M26="","",基本情報入力シート!M26)</f>
        <v>lush916@jewel.ocn.ne.jp</v>
      </c>
      <c r="AD16" s="1252"/>
      <c r="AE16" s="1252"/>
      <c r="AF16" s="1252"/>
      <c r="AG16" s="1252"/>
      <c r="AH16" s="1252"/>
      <c r="AI16" s="1252"/>
      <c r="AJ16" s="1252"/>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348</v>
      </c>
      <c r="AN19" s="194" t="s">
        <v>349</v>
      </c>
      <c r="AT19" s="68"/>
    </row>
    <row r="20" spans="1:46" ht="18" customHeight="1">
      <c r="A20" s="76"/>
      <c r="B20" s="77"/>
      <c r="C20" s="78" t="s">
        <v>282</v>
      </c>
      <c r="D20" s="79"/>
      <c r="E20" s="79"/>
      <c r="F20" s="79"/>
      <c r="G20" s="79"/>
      <c r="H20" s="79"/>
      <c r="I20" s="79"/>
      <c r="J20" s="79"/>
      <c r="K20" s="79"/>
      <c r="L20" s="80"/>
      <c r="M20" s="81"/>
      <c r="N20" s="81"/>
      <c r="O20" s="81"/>
      <c r="P20" s="82"/>
      <c r="S20" s="83"/>
      <c r="T20" s="52" t="s">
        <v>283</v>
      </c>
      <c r="U20" s="84"/>
      <c r="V20" s="84"/>
      <c r="W20" s="84"/>
      <c r="X20" s="84"/>
      <c r="Y20" s="84"/>
      <c r="Z20" s="84"/>
      <c r="AA20" s="84"/>
      <c r="AB20" s="85"/>
      <c r="AC20" s="84"/>
      <c r="AD20" s="84"/>
      <c r="AE20" s="84"/>
      <c r="AF20" s="84"/>
      <c r="AG20" s="84"/>
      <c r="AH20" s="84"/>
      <c r="AI20" s="86"/>
      <c r="AJ20" s="87"/>
      <c r="AK20" s="2"/>
      <c r="AM20" s="194" t="b">
        <v>1</v>
      </c>
      <c r="AN20" s="192" t="b">
        <v>1</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241" t="s">
        <v>454</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370</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302</v>
      </c>
      <c r="C28" s="571"/>
      <c r="D28" s="571"/>
      <c r="E28" s="571"/>
      <c r="F28" s="571"/>
      <c r="G28" s="571"/>
      <c r="H28" s="571"/>
      <c r="I28" s="571"/>
      <c r="J28" s="571"/>
      <c r="K28" s="571"/>
      <c r="L28" s="100"/>
      <c r="M28" s="101" t="s">
        <v>57</v>
      </c>
      <c r="N28" s="1267" t="s">
        <v>247</v>
      </c>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9"/>
      <c r="AK28" s="56"/>
      <c r="AT28" s="88"/>
    </row>
    <row r="29" spans="1:46" ht="21" customHeight="1">
      <c r="A29" s="102" t="s">
        <v>10</v>
      </c>
      <c r="B29" s="571" t="s">
        <v>296</v>
      </c>
      <c r="C29" s="103"/>
      <c r="D29" s="103"/>
      <c r="E29" s="103"/>
      <c r="F29" s="103"/>
      <c r="G29" s="103"/>
      <c r="H29" s="103"/>
      <c r="I29" s="103"/>
      <c r="J29" s="103"/>
      <c r="K29" s="103"/>
      <c r="L29" s="103"/>
      <c r="M29" s="104"/>
      <c r="N29" s="1270"/>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c r="AJ29" s="1272"/>
      <c r="AK29" s="56"/>
      <c r="AL29" s="1273" t="s">
        <v>455</v>
      </c>
      <c r="AT29" s="88"/>
    </row>
    <row r="30" spans="1:46" ht="21" customHeight="1" thickBot="1">
      <c r="A30" s="102" t="s">
        <v>20</v>
      </c>
      <c r="B30" s="571" t="s">
        <v>19</v>
      </c>
      <c r="C30" s="103"/>
      <c r="D30" s="1004">
        <f>IF($Y$4="","",$Y$4)</f>
        <v>4</v>
      </c>
      <c r="E30" s="1004"/>
      <c r="F30" s="105" t="s">
        <v>295</v>
      </c>
      <c r="G30" s="103"/>
      <c r="H30" s="103"/>
      <c r="I30" s="103"/>
      <c r="J30" s="103"/>
      <c r="K30" s="103"/>
      <c r="L30" s="103"/>
      <c r="M30" s="103"/>
      <c r="N30" s="103"/>
      <c r="O30" s="103"/>
      <c r="P30" s="103"/>
      <c r="Q30" s="103"/>
      <c r="R30" s="103"/>
      <c r="S30" s="103"/>
      <c r="T30" s="103"/>
      <c r="U30" s="103"/>
      <c r="V30" s="103"/>
      <c r="W30" s="103"/>
      <c r="X30" s="103"/>
      <c r="Y30" s="103"/>
      <c r="Z30" s="103"/>
      <c r="AA30" s="103"/>
      <c r="AB30" s="1027">
        <f>IF('別紙様式2-2 個表_処遇'!O5="","",'別紙様式2-2 個表_処遇'!O5)</f>
        <v>2188752</v>
      </c>
      <c r="AC30" s="1028"/>
      <c r="AD30" s="1028"/>
      <c r="AE30" s="1028"/>
      <c r="AF30" s="1028"/>
      <c r="AG30" s="1028"/>
      <c r="AH30" s="1028"/>
      <c r="AI30" s="1007" t="s">
        <v>2</v>
      </c>
      <c r="AJ30" s="1008"/>
      <c r="AK30" s="2"/>
      <c r="AL30" s="1274"/>
      <c r="AT30" s="88"/>
    </row>
    <row r="31" spans="1:46" ht="21" customHeight="1" thickBot="1">
      <c r="A31" s="106" t="s">
        <v>18</v>
      </c>
      <c r="B31" s="107" t="s">
        <v>285</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234</v>
      </c>
      <c r="AB31" s="994" t="str">
        <f>IFERROR(AB32-AB33,"")</f>
        <v/>
      </c>
      <c r="AC31" s="995"/>
      <c r="AD31" s="995"/>
      <c r="AE31" s="995"/>
      <c r="AF31" s="995"/>
      <c r="AG31" s="995"/>
      <c r="AH31" s="995"/>
      <c r="AI31" s="1007" t="s">
        <v>2</v>
      </c>
      <c r="AJ31" s="1008"/>
      <c r="AK31" s="56" t="s">
        <v>192</v>
      </c>
      <c r="AL31" s="111" t="str">
        <f>IF(AB30="","",IF(AB31="","",IF(AB31&gt;AB30,"○","☓")))</f>
        <v/>
      </c>
      <c r="AM31" s="112" t="s">
        <v>193</v>
      </c>
      <c r="AN31" s="113"/>
      <c r="AO31" s="113"/>
      <c r="AP31" s="113"/>
      <c r="AQ31" s="113"/>
      <c r="AR31" s="113"/>
      <c r="AS31" s="113"/>
      <c r="AT31" s="114"/>
    </row>
    <row r="32" spans="1:46" ht="21" customHeight="1" thickBot="1">
      <c r="A32" s="115"/>
      <c r="B32" s="1235" t="s">
        <v>297</v>
      </c>
      <c r="C32" s="1049"/>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51"/>
      <c r="AD32" s="1051"/>
      <c r="AE32" s="1051"/>
      <c r="AF32" s="1051"/>
      <c r="AG32" s="1051"/>
      <c r="AH32" s="1052"/>
      <c r="AI32" s="989" t="s">
        <v>2</v>
      </c>
      <c r="AJ32" s="990"/>
      <c r="AK32" s="56"/>
      <c r="AT32" s="88"/>
    </row>
    <row r="33" spans="1:46" ht="21" customHeight="1" thickBot="1">
      <c r="A33" s="116"/>
      <c r="B33" s="1046" t="s">
        <v>298</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70" t="str">
        <f>IF((AB34-AB35-AB36-AB37)=0,"",(AB34-AB35-AB36-AB37))</f>
        <v/>
      </c>
      <c r="AC33" s="1071"/>
      <c r="AD33" s="1071"/>
      <c r="AE33" s="1071"/>
      <c r="AF33" s="1071"/>
      <c r="AG33" s="1071"/>
      <c r="AH33" s="1072"/>
      <c r="AI33" s="998" t="s">
        <v>2</v>
      </c>
      <c r="AJ33" s="999"/>
      <c r="AK33" s="56"/>
      <c r="AT33" s="88"/>
    </row>
    <row r="34" spans="1:46" ht="21" customHeight="1" thickBot="1">
      <c r="A34" s="117"/>
      <c r="B34" s="1075"/>
      <c r="C34" s="118" t="s">
        <v>299</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050"/>
      <c r="AC34" s="1051"/>
      <c r="AD34" s="1051"/>
      <c r="AE34" s="1051"/>
      <c r="AF34" s="1051"/>
      <c r="AG34" s="1051"/>
      <c r="AH34" s="1052"/>
      <c r="AI34" s="1010" t="s">
        <v>2</v>
      </c>
      <c r="AJ34" s="1011"/>
      <c r="AK34" s="2"/>
      <c r="AT34" s="88"/>
    </row>
    <row r="35" spans="1:46" ht="21" customHeight="1" thickBot="1">
      <c r="A35" s="117"/>
      <c r="B35" s="1075"/>
      <c r="C35" s="120" t="s">
        <v>336</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050"/>
      <c r="AC35" s="1067"/>
      <c r="AD35" s="1067"/>
      <c r="AE35" s="1067"/>
      <c r="AF35" s="1067"/>
      <c r="AG35" s="1067"/>
      <c r="AH35" s="1068"/>
      <c r="AI35" s="989" t="s">
        <v>2</v>
      </c>
      <c r="AJ35" s="990"/>
      <c r="AK35" s="2"/>
      <c r="AT35" s="88"/>
    </row>
    <row r="36" spans="1:46" ht="30" customHeight="1" thickBot="1">
      <c r="A36" s="117"/>
      <c r="B36" s="1075"/>
      <c r="C36" s="1088" t="s">
        <v>337</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9"/>
      <c r="AB36" s="1090"/>
      <c r="AC36" s="1091"/>
      <c r="AD36" s="1091"/>
      <c r="AE36" s="1091"/>
      <c r="AF36" s="1091"/>
      <c r="AG36" s="1091"/>
      <c r="AH36" s="1092"/>
      <c r="AI36" s="989" t="s">
        <v>2</v>
      </c>
      <c r="AJ36" s="990"/>
      <c r="AK36" s="2"/>
      <c r="AT36" s="88"/>
    </row>
    <row r="37" spans="1:46" ht="21" customHeight="1" thickBot="1">
      <c r="A37" s="125"/>
      <c r="B37" s="126"/>
      <c r="C37" s="127" t="s">
        <v>300</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1076"/>
      <c r="AC37" s="1077"/>
      <c r="AD37" s="1077"/>
      <c r="AE37" s="1077"/>
      <c r="AF37" s="1077"/>
      <c r="AG37" s="1077"/>
      <c r="AH37" s="1078"/>
      <c r="AI37" s="1043" t="s">
        <v>2</v>
      </c>
      <c r="AJ37" s="1044"/>
      <c r="AK37" s="2"/>
      <c r="AT37" s="88"/>
    </row>
    <row r="38" spans="1:46" s="63" customFormat="1" ht="21" customHeight="1" thickBot="1">
      <c r="A38" s="65" t="s">
        <v>69</v>
      </c>
      <c r="B38" s="1073" t="s">
        <v>14</v>
      </c>
      <c r="C38" s="1073"/>
      <c r="D38" s="1073"/>
      <c r="E38" s="1073"/>
      <c r="F38" s="1073"/>
      <c r="G38" s="1073"/>
      <c r="H38" s="1073"/>
      <c r="I38" s="1073"/>
      <c r="J38" s="1073"/>
      <c r="K38" s="1073"/>
      <c r="L38" s="1074"/>
      <c r="M38" s="129"/>
      <c r="N38" s="130" t="s">
        <v>19</v>
      </c>
      <c r="O38" s="130"/>
      <c r="P38" s="1093"/>
      <c r="Q38" s="1093"/>
      <c r="R38" s="130" t="s">
        <v>11</v>
      </c>
      <c r="S38" s="1093"/>
      <c r="T38" s="1093"/>
      <c r="U38" s="130" t="s">
        <v>12</v>
      </c>
      <c r="V38" s="1094" t="s">
        <v>13</v>
      </c>
      <c r="W38" s="1094"/>
      <c r="X38" s="130" t="s">
        <v>19</v>
      </c>
      <c r="Y38" s="130"/>
      <c r="Z38" s="1093"/>
      <c r="AA38" s="1093"/>
      <c r="AB38" s="130" t="s">
        <v>11</v>
      </c>
      <c r="AC38" s="1093"/>
      <c r="AD38" s="1093"/>
      <c r="AE38" s="130" t="s">
        <v>12</v>
      </c>
      <c r="AF38" s="130"/>
      <c r="AG38" s="130"/>
      <c r="AH38" s="1094"/>
      <c r="AI38" s="1094"/>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275" t="s">
        <v>371</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56"/>
      <c r="AL41" s="645"/>
      <c r="AM41" s="575"/>
      <c r="AN41" s="575"/>
      <c r="AO41" s="575"/>
      <c r="AP41" s="575"/>
      <c r="AQ41" s="575"/>
      <c r="AR41" s="575"/>
      <c r="AS41" s="575"/>
      <c r="AT41" s="576"/>
    </row>
    <row r="42" spans="1:46" ht="24" customHeight="1">
      <c r="A42" s="139" t="s">
        <v>79</v>
      </c>
      <c r="B42" s="1026" t="s">
        <v>456</v>
      </c>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c r="AA42" s="1026"/>
      <c r="AB42" s="1026"/>
      <c r="AC42" s="1026"/>
      <c r="AD42" s="1026"/>
      <c r="AE42" s="1026"/>
      <c r="AF42" s="1026"/>
      <c r="AG42" s="1026"/>
      <c r="AH42" s="1026"/>
      <c r="AI42" s="1026"/>
      <c r="AJ42" s="1026"/>
      <c r="AK42" s="56"/>
      <c r="AL42" s="645"/>
      <c r="AM42" s="575"/>
      <c r="AN42" s="575"/>
      <c r="AO42" s="575"/>
      <c r="AP42" s="575"/>
      <c r="AQ42" s="575"/>
      <c r="AR42" s="575"/>
      <c r="AS42" s="575"/>
      <c r="AT42" s="576"/>
    </row>
    <row r="43" spans="1:46" ht="88.5" customHeight="1">
      <c r="A43" s="139"/>
      <c r="B43" s="1026" t="s">
        <v>534</v>
      </c>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56"/>
      <c r="AL43" s="645"/>
      <c r="AM43" s="575"/>
      <c r="AN43" s="575"/>
      <c r="AO43" s="575"/>
      <c r="AP43" s="575"/>
      <c r="AQ43" s="575"/>
      <c r="AR43" s="575"/>
      <c r="AS43" s="575"/>
      <c r="AT43" s="576"/>
    </row>
    <row r="44" spans="1:46" s="97" customFormat="1" ht="36" customHeight="1">
      <c r="A44" s="139" t="s">
        <v>79</v>
      </c>
      <c r="B44" s="1066" t="s">
        <v>457</v>
      </c>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56"/>
      <c r="AT44" s="140"/>
    </row>
    <row r="45" spans="1:46" s="97" customFormat="1" ht="45" customHeight="1">
      <c r="A45" s="139" t="s">
        <v>79</v>
      </c>
      <c r="B45" s="1026" t="s">
        <v>458</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338</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302</v>
      </c>
      <c r="C49" s="99"/>
      <c r="D49" s="99"/>
      <c r="E49" s="99"/>
      <c r="F49" s="99"/>
      <c r="G49" s="99"/>
      <c r="H49" s="99"/>
      <c r="I49" s="99"/>
      <c r="J49" s="99"/>
      <c r="K49" s="99"/>
      <c r="L49" s="100"/>
      <c r="M49" s="101" t="s">
        <v>246</v>
      </c>
      <c r="N49" s="1267" t="s">
        <v>247</v>
      </c>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9"/>
      <c r="AK49" s="56"/>
      <c r="AT49" s="88"/>
    </row>
    <row r="50" spans="1:46" ht="21" customHeight="1">
      <c r="A50" s="102" t="s">
        <v>10</v>
      </c>
      <c r="B50" s="99" t="s">
        <v>296</v>
      </c>
      <c r="C50" s="103"/>
      <c r="D50" s="103"/>
      <c r="E50" s="103"/>
      <c r="F50" s="103"/>
      <c r="G50" s="103"/>
      <c r="H50" s="103"/>
      <c r="I50" s="103"/>
      <c r="J50" s="103"/>
      <c r="K50" s="103"/>
      <c r="L50" s="103"/>
      <c r="M50" s="104"/>
      <c r="N50" s="1270"/>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2"/>
      <c r="AK50" s="56"/>
      <c r="AL50" s="1273" t="s">
        <v>455</v>
      </c>
      <c r="AT50" s="88"/>
    </row>
    <row r="51" spans="1:46" ht="21" customHeight="1" thickBot="1">
      <c r="A51" s="102" t="s">
        <v>20</v>
      </c>
      <c r="B51" s="99" t="s">
        <v>68</v>
      </c>
      <c r="C51" s="103"/>
      <c r="D51" s="1004">
        <f>IF($Y$4="","",$Y$4)</f>
        <v>4</v>
      </c>
      <c r="E51" s="1004"/>
      <c r="F51" s="105" t="s">
        <v>295</v>
      </c>
      <c r="G51" s="103"/>
      <c r="H51" s="103"/>
      <c r="I51" s="103"/>
      <c r="J51" s="103"/>
      <c r="K51" s="103"/>
      <c r="L51" s="103"/>
      <c r="M51" s="103"/>
      <c r="N51" s="103"/>
      <c r="O51" s="103"/>
      <c r="P51" s="103"/>
      <c r="Q51" s="103"/>
      <c r="R51" s="103"/>
      <c r="S51" s="103"/>
      <c r="T51" s="103"/>
      <c r="U51" s="103"/>
      <c r="V51" s="103"/>
      <c r="W51" s="103"/>
      <c r="X51" s="103"/>
      <c r="Y51" s="103"/>
      <c r="Z51" s="103"/>
      <c r="AA51" s="103"/>
      <c r="AB51" s="1027">
        <f>IF('別紙様式2-2 個表_処遇'!O5="","",'別紙様式2-2 個表_処遇'!O5)</f>
        <v>2188752</v>
      </c>
      <c r="AC51" s="1028"/>
      <c r="AD51" s="1028"/>
      <c r="AE51" s="1028"/>
      <c r="AF51" s="1028"/>
      <c r="AG51" s="1028"/>
      <c r="AH51" s="1028"/>
      <c r="AI51" s="1007" t="s">
        <v>2</v>
      </c>
      <c r="AJ51" s="1008"/>
      <c r="AK51" s="2"/>
      <c r="AL51" s="1274"/>
      <c r="AT51" s="88"/>
    </row>
    <row r="52" spans="1:46" ht="21" customHeight="1" thickBot="1">
      <c r="A52" s="106" t="s">
        <v>18</v>
      </c>
      <c r="B52" s="107" t="s">
        <v>285</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234</v>
      </c>
      <c r="AB52" s="994">
        <f>IFERROR(AB53-AB54,"")</f>
        <v>2485997</v>
      </c>
      <c r="AC52" s="995"/>
      <c r="AD52" s="995"/>
      <c r="AE52" s="995"/>
      <c r="AF52" s="995"/>
      <c r="AG52" s="995"/>
      <c r="AH52" s="995"/>
      <c r="AI52" s="1007" t="s">
        <v>2</v>
      </c>
      <c r="AJ52" s="1008"/>
      <c r="AK52" s="56" t="s">
        <v>192</v>
      </c>
      <c r="AL52" s="111" t="str">
        <f>IF(AB51="","",IF(AB52="","",IF(AB52&gt;AB51,"○","☓")))</f>
        <v>○</v>
      </c>
      <c r="AM52" s="112" t="s">
        <v>193</v>
      </c>
      <c r="AN52" s="113"/>
      <c r="AO52" s="113"/>
      <c r="AP52" s="113"/>
      <c r="AQ52" s="113"/>
      <c r="AR52" s="113"/>
      <c r="AS52" s="113"/>
      <c r="AT52" s="114"/>
    </row>
    <row r="53" spans="1:46" ht="25.15" customHeight="1" thickBot="1">
      <c r="A53" s="115"/>
      <c r="B53" s="1048" t="s">
        <v>340</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50">
        <v>53400000</v>
      </c>
      <c r="AC53" s="1051"/>
      <c r="AD53" s="1051"/>
      <c r="AE53" s="1051"/>
      <c r="AF53" s="1051"/>
      <c r="AG53" s="1051"/>
      <c r="AH53" s="1052"/>
      <c r="AI53" s="989" t="s">
        <v>2</v>
      </c>
      <c r="AJ53" s="990"/>
      <c r="AK53" s="56"/>
      <c r="AT53" s="88"/>
    </row>
    <row r="54" spans="1:46" ht="25.15" customHeight="1" thickBot="1">
      <c r="A54" s="116"/>
      <c r="B54" s="1046" t="s">
        <v>339</v>
      </c>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70">
        <f>IF((AB55-AB56-AB57-AB58)=0,"",(AB55-AB56-AB57-AB58))</f>
        <v>50914003</v>
      </c>
      <c r="AC54" s="1071"/>
      <c r="AD54" s="1071"/>
      <c r="AE54" s="1071"/>
      <c r="AF54" s="1071"/>
      <c r="AG54" s="1071"/>
      <c r="AH54" s="1072"/>
      <c r="AI54" s="998" t="s">
        <v>2</v>
      </c>
      <c r="AJ54" s="999"/>
      <c r="AK54" s="56"/>
      <c r="AT54" s="88"/>
    </row>
    <row r="55" spans="1:46" ht="21" customHeight="1" thickBot="1">
      <c r="A55" s="117"/>
      <c r="B55" s="1075"/>
      <c r="C55" s="118" t="s">
        <v>341</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050">
        <v>53464453</v>
      </c>
      <c r="AC55" s="1051"/>
      <c r="AD55" s="1051"/>
      <c r="AE55" s="1051"/>
      <c r="AF55" s="1051"/>
      <c r="AG55" s="1051"/>
      <c r="AH55" s="1052"/>
      <c r="AI55" s="1010" t="s">
        <v>2</v>
      </c>
      <c r="AJ55" s="1011"/>
      <c r="AK55" s="2"/>
      <c r="AT55" s="88"/>
    </row>
    <row r="56" spans="1:46" ht="21" customHeight="1" thickBot="1">
      <c r="A56" s="117"/>
      <c r="B56" s="1075"/>
      <c r="C56" s="120" t="s">
        <v>336</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050">
        <v>2128750</v>
      </c>
      <c r="AC56" s="1067"/>
      <c r="AD56" s="1067"/>
      <c r="AE56" s="1067"/>
      <c r="AF56" s="1067"/>
      <c r="AG56" s="1067"/>
      <c r="AH56" s="1068"/>
      <c r="AI56" s="989" t="s">
        <v>2</v>
      </c>
      <c r="AJ56" s="990"/>
      <c r="AK56" s="2"/>
      <c r="AT56" s="88"/>
    </row>
    <row r="57" spans="1:46" ht="21" customHeight="1" thickBot="1">
      <c r="A57" s="117"/>
      <c r="B57" s="1075"/>
      <c r="C57" s="1088" t="s">
        <v>342</v>
      </c>
      <c r="D57" s="1088"/>
      <c r="E57" s="1088"/>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9"/>
      <c r="AB57" s="1090">
        <v>421700</v>
      </c>
      <c r="AC57" s="1091"/>
      <c r="AD57" s="1091"/>
      <c r="AE57" s="1091"/>
      <c r="AF57" s="1091"/>
      <c r="AG57" s="1091"/>
      <c r="AH57" s="1092"/>
      <c r="AI57" s="989" t="s">
        <v>2</v>
      </c>
      <c r="AJ57" s="990"/>
      <c r="AK57" s="2"/>
      <c r="AT57" s="88"/>
    </row>
    <row r="58" spans="1:46" ht="21" customHeight="1" thickBot="1">
      <c r="A58" s="125"/>
      <c r="B58" s="126"/>
      <c r="C58" s="127" t="s">
        <v>300</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1076">
        <v>0</v>
      </c>
      <c r="AC58" s="1077"/>
      <c r="AD58" s="1077"/>
      <c r="AE58" s="1077"/>
      <c r="AF58" s="1077"/>
      <c r="AG58" s="1077"/>
      <c r="AH58" s="1078"/>
      <c r="AI58" s="1043" t="s">
        <v>147</v>
      </c>
      <c r="AJ58" s="1044"/>
      <c r="AK58" s="2"/>
      <c r="AT58" s="88"/>
    </row>
    <row r="59" spans="1:46" s="63" customFormat="1" ht="21" customHeight="1" thickBot="1">
      <c r="A59" s="65" t="s">
        <v>69</v>
      </c>
      <c r="B59" s="1073" t="s">
        <v>14</v>
      </c>
      <c r="C59" s="1073"/>
      <c r="D59" s="1073"/>
      <c r="E59" s="1073"/>
      <c r="F59" s="1073"/>
      <c r="G59" s="1073"/>
      <c r="H59" s="1073"/>
      <c r="I59" s="1073"/>
      <c r="J59" s="1073"/>
      <c r="K59" s="1073"/>
      <c r="L59" s="1074"/>
      <c r="M59" s="129"/>
      <c r="N59" s="130" t="s">
        <v>19</v>
      </c>
      <c r="O59" s="130"/>
      <c r="P59" s="1093">
        <v>4</v>
      </c>
      <c r="Q59" s="1093"/>
      <c r="R59" s="130" t="s">
        <v>11</v>
      </c>
      <c r="S59" s="1093">
        <v>6</v>
      </c>
      <c r="T59" s="1093"/>
      <c r="U59" s="130" t="s">
        <v>12</v>
      </c>
      <c r="V59" s="1094" t="s">
        <v>13</v>
      </c>
      <c r="W59" s="1094"/>
      <c r="X59" s="130" t="s">
        <v>19</v>
      </c>
      <c r="Y59" s="130"/>
      <c r="Z59" s="1093">
        <v>5</v>
      </c>
      <c r="AA59" s="1093"/>
      <c r="AB59" s="130" t="s">
        <v>11</v>
      </c>
      <c r="AC59" s="1093">
        <v>5</v>
      </c>
      <c r="AD59" s="1093"/>
      <c r="AE59" s="130" t="s">
        <v>12</v>
      </c>
      <c r="AF59" s="130"/>
      <c r="AG59" s="130"/>
      <c r="AH59" s="1094"/>
      <c r="AI59" s="1094"/>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1069" t="s">
        <v>459</v>
      </c>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56"/>
      <c r="AL62" s="645"/>
      <c r="AM62" s="575"/>
      <c r="AN62" s="575"/>
      <c r="AO62" s="575"/>
      <c r="AP62" s="575"/>
      <c r="AQ62" s="575"/>
      <c r="AR62" s="575"/>
      <c r="AS62" s="575"/>
      <c r="AT62" s="576"/>
    </row>
    <row r="63" spans="1:46" ht="24" customHeight="1">
      <c r="A63" s="139" t="s">
        <v>79</v>
      </c>
      <c r="B63" s="1069" t="s">
        <v>460</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1069"/>
      <c r="AE63" s="1069"/>
      <c r="AF63" s="1069"/>
      <c r="AG63" s="1069"/>
      <c r="AH63" s="1069"/>
      <c r="AI63" s="1069"/>
      <c r="AJ63" s="1069"/>
      <c r="AK63" s="56"/>
    </row>
    <row r="64" spans="1:46" ht="80.25" customHeight="1">
      <c r="A64" s="139" t="s">
        <v>79</v>
      </c>
      <c r="B64" s="1026" t="s">
        <v>535</v>
      </c>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56"/>
      <c r="AT64" s="88"/>
    </row>
    <row r="65" spans="1:47" s="97" customFormat="1" ht="29.25" customHeight="1">
      <c r="A65" s="139" t="s">
        <v>79</v>
      </c>
      <c r="B65" s="1066" t="s">
        <v>461</v>
      </c>
      <c r="C65" s="1066"/>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56"/>
      <c r="AT65" s="140"/>
    </row>
    <row r="66" spans="1:47" s="97" customFormat="1" ht="40.5" customHeight="1">
      <c r="A66" s="139" t="s">
        <v>79</v>
      </c>
      <c r="B66" s="1026" t="s">
        <v>462</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334</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9" t="s">
        <v>212</v>
      </c>
      <c r="C69" s="1009"/>
      <c r="D69" s="1009"/>
      <c r="E69" s="1009"/>
      <c r="F69" s="1009"/>
      <c r="G69" s="1009"/>
      <c r="H69" s="1009"/>
      <c r="I69" s="1009"/>
      <c r="J69" s="1009"/>
      <c r="K69" s="1009"/>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30" t="s">
        <v>303</v>
      </c>
      <c r="C70" s="1030"/>
      <c r="D70" s="1030"/>
      <c r="E70" s="1030"/>
      <c r="F70" s="1030"/>
      <c r="G70" s="1030"/>
      <c r="H70" s="1030"/>
      <c r="I70" s="1030"/>
      <c r="J70" s="1030"/>
      <c r="K70" s="1030"/>
      <c r="L70" s="145"/>
      <c r="M70" s="991" t="s">
        <v>327</v>
      </c>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3"/>
      <c r="AK70" s="56"/>
      <c r="AL70" s="148"/>
      <c r="AT70" s="88"/>
    </row>
    <row r="71" spans="1:47" ht="21" customHeight="1">
      <c r="A71" s="102" t="s">
        <v>20</v>
      </c>
      <c r="B71" s="1009" t="s">
        <v>235</v>
      </c>
      <c r="C71" s="1009"/>
      <c r="D71" s="1009"/>
      <c r="E71" s="1009"/>
      <c r="F71" s="1009"/>
      <c r="G71" s="1009"/>
      <c r="H71" s="1009"/>
      <c r="I71" s="1009"/>
      <c r="J71" s="1009"/>
      <c r="K71" s="1009"/>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328</v>
      </c>
      <c r="B72" s="154" t="s">
        <v>19</v>
      </c>
      <c r="C72" s="154"/>
      <c r="D72" s="1004">
        <f>IF($Y$4="","",$Y$4)</f>
        <v>4</v>
      </c>
      <c r="E72" s="1004"/>
      <c r="F72" s="154" t="s">
        <v>304</v>
      </c>
      <c r="G72" s="154"/>
      <c r="H72" s="154"/>
      <c r="I72" s="154"/>
      <c r="J72" s="154"/>
      <c r="K72" s="154"/>
      <c r="L72" s="143"/>
      <c r="M72" s="154"/>
      <c r="N72" s="154"/>
      <c r="O72" s="155"/>
      <c r="P72" s="155"/>
      <c r="Q72" s="154"/>
      <c r="R72" s="155"/>
      <c r="S72" s="155"/>
      <c r="T72" s="156"/>
      <c r="U72" s="154"/>
      <c r="V72" s="154"/>
      <c r="W72" s="108"/>
      <c r="X72" s="154"/>
      <c r="Y72" s="157"/>
      <c r="Z72" s="158"/>
      <c r="AA72" s="158"/>
      <c r="AB72" s="1005">
        <f>'別紙様式2-3 個表_特定'!O5</f>
        <v>439344</v>
      </c>
      <c r="AC72" s="1006"/>
      <c r="AD72" s="1006"/>
      <c r="AE72" s="1006"/>
      <c r="AF72" s="1006"/>
      <c r="AG72" s="1006"/>
      <c r="AH72" s="1006"/>
      <c r="AI72" s="1007" t="s">
        <v>2</v>
      </c>
      <c r="AJ72" s="1008"/>
      <c r="AK72" s="2"/>
      <c r="AT72" s="88"/>
    </row>
    <row r="73" spans="1:47" ht="21" customHeight="1" thickBot="1">
      <c r="A73" s="149" t="s">
        <v>329</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343</v>
      </c>
      <c r="AB73" s="994">
        <f>AB74-AB75</f>
        <v>2541632</v>
      </c>
      <c r="AC73" s="995"/>
      <c r="AD73" s="995"/>
      <c r="AE73" s="995"/>
      <c r="AF73" s="995"/>
      <c r="AG73" s="995"/>
      <c r="AH73" s="995"/>
      <c r="AI73" s="1007" t="s">
        <v>2</v>
      </c>
      <c r="AJ73" s="1008"/>
      <c r="AK73" s="56" t="s">
        <v>192</v>
      </c>
      <c r="AL73" s="111" t="str">
        <f>IF(AB72="","",IF(AB73="","",IF(AB73&gt;AB72,"○","☓")))</f>
        <v>○</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986">
        <v>34860000</v>
      </c>
      <c r="AC74" s="987"/>
      <c r="AD74" s="987"/>
      <c r="AE74" s="987"/>
      <c r="AF74" s="987"/>
      <c r="AG74" s="987"/>
      <c r="AH74" s="988"/>
      <c r="AI74" s="989" t="s">
        <v>2</v>
      </c>
      <c r="AJ74" s="990"/>
      <c r="AK74" s="56"/>
      <c r="AT74" s="88"/>
    </row>
    <row r="75" spans="1:47" ht="21" customHeight="1" thickBot="1">
      <c r="A75" s="153"/>
      <c r="B75" s="981" t="s">
        <v>286</v>
      </c>
      <c r="C75" s="982"/>
      <c r="D75" s="982"/>
      <c r="E75" s="982"/>
      <c r="F75" s="982"/>
      <c r="G75" s="982"/>
      <c r="H75" s="982"/>
      <c r="I75" s="982"/>
      <c r="J75" s="982"/>
      <c r="K75" s="982"/>
      <c r="L75" s="982"/>
      <c r="M75" s="982"/>
      <c r="N75" s="982"/>
      <c r="O75" s="982"/>
      <c r="P75" s="982"/>
      <c r="Q75" s="982"/>
      <c r="R75" s="982"/>
      <c r="S75" s="982"/>
      <c r="T75" s="982"/>
      <c r="U75" s="982"/>
      <c r="V75" s="982"/>
      <c r="W75" s="982"/>
      <c r="X75" s="982"/>
      <c r="Y75" s="982"/>
      <c r="Z75" s="982"/>
      <c r="AA75" s="982"/>
      <c r="AB75" s="996">
        <f>$AB$76-AB77-AB78-AB79</f>
        <v>32318368</v>
      </c>
      <c r="AC75" s="997"/>
      <c r="AD75" s="997"/>
      <c r="AE75" s="997"/>
      <c r="AF75" s="997"/>
      <c r="AG75" s="997"/>
      <c r="AH75" s="997"/>
      <c r="AI75" s="998" t="s">
        <v>2</v>
      </c>
      <c r="AJ75" s="999"/>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986">
        <v>34868818</v>
      </c>
      <c r="AC76" s="987"/>
      <c r="AD76" s="987"/>
      <c r="AE76" s="987"/>
      <c r="AF76" s="987"/>
      <c r="AG76" s="987"/>
      <c r="AH76" s="988"/>
      <c r="AI76" s="1010" t="s">
        <v>2</v>
      </c>
      <c r="AJ76" s="1011"/>
      <c r="AK76" s="2"/>
      <c r="AT76" s="88"/>
    </row>
    <row r="77" spans="1:47" ht="21" customHeight="1" thickBot="1">
      <c r="A77" s="153"/>
      <c r="B77" s="164"/>
      <c r="C77" s="163" t="s">
        <v>336</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986">
        <v>2128750</v>
      </c>
      <c r="AC77" s="987"/>
      <c r="AD77" s="987"/>
      <c r="AE77" s="987"/>
      <c r="AF77" s="987"/>
      <c r="AG77" s="987"/>
      <c r="AH77" s="988"/>
      <c r="AI77" s="989" t="s">
        <v>2</v>
      </c>
      <c r="AJ77" s="990"/>
      <c r="AK77" s="2"/>
      <c r="AT77" s="88"/>
    </row>
    <row r="78" spans="1:47" ht="21" customHeight="1" thickBot="1">
      <c r="A78" s="117"/>
      <c r="B78" s="165"/>
      <c r="C78" s="122" t="s">
        <v>344</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51">
        <v>421700</v>
      </c>
      <c r="AC78" s="1152"/>
      <c r="AD78" s="1152"/>
      <c r="AE78" s="1152"/>
      <c r="AF78" s="1152"/>
      <c r="AG78" s="1152"/>
      <c r="AH78" s="1153"/>
      <c r="AI78" s="989" t="s">
        <v>2</v>
      </c>
      <c r="AJ78" s="990"/>
      <c r="AK78" s="2"/>
      <c r="AL78" s="161"/>
      <c r="AT78" s="88"/>
    </row>
    <row r="79" spans="1:47" ht="21" customHeight="1" thickBot="1">
      <c r="A79" s="125"/>
      <c r="B79" s="166"/>
      <c r="C79" s="122" t="s">
        <v>300</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12">
        <v>0</v>
      </c>
      <c r="AC79" s="1013"/>
      <c r="AD79" s="1013"/>
      <c r="AE79" s="1013"/>
      <c r="AF79" s="1013"/>
      <c r="AG79" s="1013"/>
      <c r="AH79" s="1014"/>
      <c r="AI79" s="1015" t="s">
        <v>147</v>
      </c>
      <c r="AJ79" s="101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01" t="s">
        <v>305</v>
      </c>
      <c r="T80" s="1002"/>
      <c r="U80" s="1002"/>
      <c r="V80" s="1002"/>
      <c r="W80" s="1002"/>
      <c r="X80" s="1003"/>
      <c r="Y80" s="1017" t="s">
        <v>306</v>
      </c>
      <c r="Z80" s="1018"/>
      <c r="AA80" s="1018"/>
      <c r="AB80" s="1018"/>
      <c r="AC80" s="1018"/>
      <c r="AD80" s="1019"/>
      <c r="AE80" s="1017" t="s">
        <v>102</v>
      </c>
      <c r="AF80" s="1018"/>
      <c r="AG80" s="1018"/>
      <c r="AH80" s="1018"/>
      <c r="AI80" s="1018"/>
      <c r="AJ80" s="1019"/>
      <c r="AM80" s="171" t="s">
        <v>166</v>
      </c>
      <c r="AU80" s="88"/>
    </row>
    <row r="81" spans="1:51" ht="21.75" customHeight="1" thickBot="1">
      <c r="A81" s="977"/>
      <c r="B81" s="983" t="s">
        <v>287</v>
      </c>
      <c r="C81" s="984"/>
      <c r="D81" s="984"/>
      <c r="E81" s="984"/>
      <c r="F81" s="984"/>
      <c r="G81" s="984"/>
      <c r="H81" s="984"/>
      <c r="I81" s="984"/>
      <c r="J81" s="984"/>
      <c r="K81" s="984"/>
      <c r="L81" s="984"/>
      <c r="M81" s="984"/>
      <c r="N81" s="984"/>
      <c r="O81" s="984"/>
      <c r="P81" s="984"/>
      <c r="Q81" s="984"/>
      <c r="R81" s="985"/>
      <c r="S81" s="1062">
        <v>32318368</v>
      </c>
      <c r="T81" s="1063"/>
      <c r="U81" s="1063"/>
      <c r="V81" s="1063"/>
      <c r="W81" s="1064"/>
      <c r="X81" s="172" t="s">
        <v>2</v>
      </c>
      <c r="Y81" s="1062"/>
      <c r="Z81" s="1063"/>
      <c r="AA81" s="1063"/>
      <c r="AB81" s="1063"/>
      <c r="AC81" s="1064"/>
      <c r="AD81" s="173" t="s">
        <v>2</v>
      </c>
      <c r="AE81" s="1062"/>
      <c r="AF81" s="1063"/>
      <c r="AG81" s="1063"/>
      <c r="AH81" s="1063"/>
      <c r="AI81" s="1064"/>
      <c r="AJ81" s="174" t="s">
        <v>2</v>
      </c>
      <c r="AM81" s="171" t="s">
        <v>114</v>
      </c>
      <c r="AU81" s="88"/>
    </row>
    <row r="82" spans="1:51" ht="21.75" customHeight="1" thickBot="1">
      <c r="A82" s="977"/>
      <c r="B82" s="175" t="s">
        <v>288</v>
      </c>
      <c r="C82" s="176"/>
      <c r="D82" s="176"/>
      <c r="E82" s="176"/>
      <c r="F82" s="176"/>
      <c r="G82" s="176"/>
      <c r="H82" s="176"/>
      <c r="I82" s="176"/>
      <c r="J82" s="176"/>
      <c r="K82" s="176"/>
      <c r="L82" s="177"/>
      <c r="M82" s="177"/>
      <c r="N82" s="177"/>
      <c r="O82" s="177"/>
      <c r="P82" s="177"/>
      <c r="Q82" s="177"/>
      <c r="R82" s="178"/>
      <c r="S82" s="1157">
        <v>120</v>
      </c>
      <c r="T82" s="1158"/>
      <c r="U82" s="1158"/>
      <c r="V82" s="1158"/>
      <c r="W82" s="1159"/>
      <c r="X82" s="179" t="s">
        <v>24</v>
      </c>
      <c r="Y82" s="1157"/>
      <c r="Z82" s="1158"/>
      <c r="AA82" s="1158"/>
      <c r="AB82" s="1158"/>
      <c r="AC82" s="1159"/>
      <c r="AD82" s="180" t="s">
        <v>24</v>
      </c>
      <c r="AE82" s="1157"/>
      <c r="AF82" s="1158"/>
      <c r="AG82" s="1158"/>
      <c r="AH82" s="1158"/>
      <c r="AI82" s="1159"/>
      <c r="AJ82" s="181" t="s">
        <v>24</v>
      </c>
      <c r="AM82" s="171" t="s">
        <v>119</v>
      </c>
      <c r="AU82" s="88"/>
    </row>
    <row r="83" spans="1:51" ht="21.75" customHeight="1" thickBot="1">
      <c r="A83" s="977"/>
      <c r="B83" s="182" t="s">
        <v>289</v>
      </c>
      <c r="C83" s="183"/>
      <c r="D83" s="183"/>
      <c r="E83" s="183"/>
      <c r="F83" s="183"/>
      <c r="G83" s="183"/>
      <c r="H83" s="183"/>
      <c r="I83" s="183"/>
      <c r="J83" s="183"/>
      <c r="K83" s="183"/>
      <c r="L83" s="184"/>
      <c r="M83" s="184"/>
      <c r="N83" s="184"/>
      <c r="O83" s="184"/>
      <c r="P83" s="184"/>
      <c r="Q83" s="184"/>
      <c r="R83" s="184"/>
      <c r="S83" s="1023">
        <v>10</v>
      </c>
      <c r="T83" s="1024"/>
      <c r="U83" s="1024"/>
      <c r="V83" s="1024"/>
      <c r="W83" s="1025"/>
      <c r="X83" s="179" t="s">
        <v>24</v>
      </c>
      <c r="Y83" s="1023"/>
      <c r="Z83" s="1024"/>
      <c r="AA83" s="1024"/>
      <c r="AB83" s="1024"/>
      <c r="AC83" s="1025"/>
      <c r="AD83" s="180" t="s">
        <v>24</v>
      </c>
      <c r="AE83" s="1023"/>
      <c r="AF83" s="1024"/>
      <c r="AG83" s="1024"/>
      <c r="AH83" s="1024"/>
      <c r="AI83" s="1025"/>
      <c r="AJ83" s="181" t="s">
        <v>24</v>
      </c>
      <c r="AM83" s="171" t="s">
        <v>165</v>
      </c>
      <c r="AU83" s="88"/>
    </row>
    <row r="84" spans="1:51" ht="21.75" customHeight="1" thickBot="1">
      <c r="A84" s="977"/>
      <c r="B84" s="182" t="s">
        <v>290</v>
      </c>
      <c r="C84" s="185"/>
      <c r="D84" s="185"/>
      <c r="E84" s="185"/>
      <c r="F84" s="185"/>
      <c r="G84" s="185"/>
      <c r="H84" s="185"/>
      <c r="I84" s="185"/>
      <c r="J84" s="185"/>
      <c r="K84" s="185"/>
      <c r="L84" s="151"/>
      <c r="M84" s="151"/>
      <c r="N84" s="151"/>
      <c r="O84" s="151"/>
      <c r="P84" s="151"/>
      <c r="Q84" s="151"/>
      <c r="R84" s="151"/>
      <c r="S84" s="1079">
        <f>IFERROR(ROUND(S81/S82,),"")</f>
        <v>269320</v>
      </c>
      <c r="T84" s="1080"/>
      <c r="U84" s="1080"/>
      <c r="V84" s="1080"/>
      <c r="W84" s="1081"/>
      <c r="X84" s="179" t="s">
        <v>2</v>
      </c>
      <c r="Y84" s="1079" t="str">
        <f>IFERROR(ROUND(Y81/Y82,),"")</f>
        <v/>
      </c>
      <c r="Z84" s="1080"/>
      <c r="AA84" s="1080"/>
      <c r="AB84" s="1080"/>
      <c r="AC84" s="1081"/>
      <c r="AD84" s="179" t="s">
        <v>2</v>
      </c>
      <c r="AE84" s="1079" t="str">
        <f>IFERROR(ROUND(AE81/AE82,),"")</f>
        <v/>
      </c>
      <c r="AF84" s="1080"/>
      <c r="AG84" s="1080"/>
      <c r="AH84" s="1080"/>
      <c r="AI84" s="1081"/>
      <c r="AJ84" s="181" t="s">
        <v>2</v>
      </c>
      <c r="AM84" s="171" t="s">
        <v>211</v>
      </c>
      <c r="AU84" s="88"/>
    </row>
    <row r="85" spans="1:51" ht="18" customHeight="1">
      <c r="A85" s="977"/>
      <c r="B85" s="1034" t="s">
        <v>291</v>
      </c>
      <c r="C85" s="1035"/>
      <c r="D85" s="1035"/>
      <c r="E85" s="1035"/>
      <c r="F85" s="1035"/>
      <c r="G85" s="1035"/>
      <c r="H85" s="1035"/>
      <c r="I85" s="1035"/>
      <c r="J85" s="1035"/>
      <c r="K85" s="186"/>
      <c r="L85" s="187" t="s">
        <v>205</v>
      </c>
      <c r="M85" s="188"/>
      <c r="N85" s="188"/>
      <c r="O85" s="188"/>
      <c r="P85" s="188"/>
      <c r="Q85" s="188"/>
      <c r="R85" s="188"/>
      <c r="S85" s="1060">
        <f>CEILING(AO86,1)</f>
        <v>3662</v>
      </c>
      <c r="T85" s="1061"/>
      <c r="U85" s="1061"/>
      <c r="V85" s="1061"/>
      <c r="W85" s="1061"/>
      <c r="X85" s="189" t="s">
        <v>206</v>
      </c>
      <c r="Y85" s="1154"/>
      <c r="Z85" s="1155"/>
      <c r="AA85" s="1155"/>
      <c r="AB85" s="1155"/>
      <c r="AC85" s="1155"/>
      <c r="AD85" s="1156"/>
      <c r="AE85" s="1031"/>
      <c r="AF85" s="1032"/>
      <c r="AG85" s="1032"/>
      <c r="AH85" s="1032"/>
      <c r="AI85" s="1032"/>
      <c r="AJ85" s="1033"/>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977"/>
      <c r="B86" s="1036"/>
      <c r="C86" s="1037"/>
      <c r="D86" s="1037"/>
      <c r="E86" s="1037"/>
      <c r="F86" s="1037"/>
      <c r="G86" s="1037"/>
      <c r="H86" s="1037"/>
      <c r="I86" s="1037"/>
      <c r="J86" s="1037"/>
      <c r="K86" s="198"/>
      <c r="L86" s="183"/>
      <c r="M86" s="199" t="s">
        <v>158</v>
      </c>
      <c r="N86" s="1000">
        <f>T86</f>
        <v>439440</v>
      </c>
      <c r="O86" s="1000"/>
      <c r="P86" s="1000"/>
      <c r="Q86" s="199" t="s">
        <v>206</v>
      </c>
      <c r="R86" s="200" t="s">
        <v>207</v>
      </c>
      <c r="S86" s="201" t="s">
        <v>158</v>
      </c>
      <c r="T86" s="1045">
        <f>S83*S85*12</f>
        <v>439440</v>
      </c>
      <c r="U86" s="1045"/>
      <c r="V86" s="1045"/>
      <c r="W86" s="202" t="s">
        <v>206</v>
      </c>
      <c r="X86" s="203" t="s">
        <v>207</v>
      </c>
      <c r="Y86" s="1154"/>
      <c r="Z86" s="1155"/>
      <c r="AA86" s="1155"/>
      <c r="AB86" s="1155"/>
      <c r="AC86" s="1155"/>
      <c r="AD86" s="1156"/>
      <c r="AE86" s="1031"/>
      <c r="AF86" s="1032"/>
      <c r="AG86" s="1032"/>
      <c r="AH86" s="1032"/>
      <c r="AI86" s="1032"/>
      <c r="AJ86" s="1033"/>
      <c r="AM86" s="204" t="s">
        <v>116</v>
      </c>
      <c r="AN86" s="204" t="s">
        <v>109</v>
      </c>
      <c r="AO86" s="205">
        <f>IFERROR(AB72/(S83*12),0)</f>
        <v>3661.2</v>
      </c>
      <c r="AP86" s="206"/>
      <c r="AQ86" s="205"/>
      <c r="AR86" s="195"/>
      <c r="AS86" s="207"/>
      <c r="AT86" s="195"/>
      <c r="AU86" s="208" t="s">
        <v>201</v>
      </c>
      <c r="AV86" s="195"/>
      <c r="AW86" s="195"/>
      <c r="AX86" s="195"/>
      <c r="AY86" s="197"/>
    </row>
    <row r="87" spans="1:51" ht="18" customHeight="1" thickBot="1">
      <c r="A87" s="977"/>
      <c r="B87" s="1036"/>
      <c r="C87" s="1037"/>
      <c r="D87" s="1037"/>
      <c r="E87" s="1037"/>
      <c r="F87" s="1037"/>
      <c r="G87" s="1037"/>
      <c r="H87" s="1037"/>
      <c r="I87" s="1037"/>
      <c r="J87" s="1037"/>
      <c r="K87" s="186"/>
      <c r="L87" s="187" t="s">
        <v>208</v>
      </c>
      <c r="M87" s="188"/>
      <c r="N87" s="188"/>
      <c r="O87" s="188"/>
      <c r="P87" s="188"/>
      <c r="Q87" s="188"/>
      <c r="R87" s="188"/>
      <c r="S87" s="1058" t="e">
        <f>IF((CEILING(AO89,1)-AO89)-2*(CEILING(AP89,1)-AP89)&gt;=0,CEILING(AO89,1),CEILING(AO89+AT90/S83/12,1))</f>
        <v>#DIV/0!</v>
      </c>
      <c r="T87" s="1059"/>
      <c r="U87" s="1059"/>
      <c r="V87" s="1059"/>
      <c r="W87" s="1059"/>
      <c r="X87" s="209" t="s">
        <v>206</v>
      </c>
      <c r="Y87" s="1058" t="e">
        <f>IF((CEILING(AO89,1)-AO89)-2*(CEILING(AP89,1)-AP89)&gt;=0,CEILING(AP89,1),FLOOR(AP89,1))</f>
        <v>#DIV/0!</v>
      </c>
      <c r="Z87" s="1059"/>
      <c r="AA87" s="1059"/>
      <c r="AB87" s="1059"/>
      <c r="AC87" s="1059"/>
      <c r="AD87" s="209" t="s">
        <v>206</v>
      </c>
      <c r="AE87" s="1082"/>
      <c r="AF87" s="1083"/>
      <c r="AG87" s="1083"/>
      <c r="AH87" s="1083"/>
      <c r="AI87" s="1083"/>
      <c r="AJ87" s="1084"/>
      <c r="AM87" s="210"/>
      <c r="AN87" s="211" t="s">
        <v>110</v>
      </c>
      <c r="AO87" s="212">
        <f>AB72</f>
        <v>439344</v>
      </c>
      <c r="AP87" s="213"/>
      <c r="AQ87" s="212"/>
      <c r="AR87" s="214">
        <f>SUM(AO87:AQ87)</f>
        <v>439344</v>
      </c>
      <c r="AS87" s="215">
        <f>AR87-S83*S85*12</f>
        <v>-96</v>
      </c>
      <c r="AT87" s="216" t="s">
        <v>181</v>
      </c>
      <c r="AU87" s="217"/>
      <c r="AV87" s="218"/>
      <c r="AW87" s="218"/>
      <c r="AX87" s="218"/>
      <c r="AY87" s="219"/>
    </row>
    <row r="88" spans="1:51" ht="18" customHeight="1" thickBot="1">
      <c r="A88" s="977"/>
      <c r="B88" s="1036"/>
      <c r="C88" s="1037"/>
      <c r="D88" s="1037"/>
      <c r="E88" s="1037"/>
      <c r="F88" s="1037"/>
      <c r="G88" s="1037"/>
      <c r="H88" s="1037"/>
      <c r="I88" s="1037"/>
      <c r="J88" s="1037"/>
      <c r="K88" s="198"/>
      <c r="L88" s="183"/>
      <c r="M88" s="199" t="s">
        <v>158</v>
      </c>
      <c r="N88" s="1000" t="e">
        <f>SUM(T88,Z88)</f>
        <v>#DIV/0!</v>
      </c>
      <c r="O88" s="1000"/>
      <c r="P88" s="1000"/>
      <c r="Q88" s="199" t="s">
        <v>206</v>
      </c>
      <c r="R88" s="200" t="s">
        <v>207</v>
      </c>
      <c r="S88" s="220" t="s">
        <v>158</v>
      </c>
      <c r="T88" s="1000" t="e">
        <f>S83*S87*12</f>
        <v>#DIV/0!</v>
      </c>
      <c r="U88" s="1000"/>
      <c r="V88" s="1000"/>
      <c r="W88" s="199" t="s">
        <v>206</v>
      </c>
      <c r="X88" s="221" t="s">
        <v>207</v>
      </c>
      <c r="Y88" s="220" t="s">
        <v>158</v>
      </c>
      <c r="Z88" s="1000" t="e">
        <f>Y83*Y87*12</f>
        <v>#DIV/0!</v>
      </c>
      <c r="AA88" s="1000"/>
      <c r="AB88" s="1000"/>
      <c r="AC88" s="199" t="s">
        <v>206</v>
      </c>
      <c r="AD88" s="221" t="s">
        <v>207</v>
      </c>
      <c r="AE88" s="1085"/>
      <c r="AF88" s="1086"/>
      <c r="AG88" s="1086"/>
      <c r="AH88" s="1086"/>
      <c r="AI88" s="1086"/>
      <c r="AJ88" s="1087"/>
      <c r="AM88" s="204" t="s">
        <v>117</v>
      </c>
      <c r="AN88" s="222" t="s">
        <v>115</v>
      </c>
      <c r="AO88" s="223"/>
      <c r="AP88" s="224"/>
      <c r="AQ88" s="225"/>
      <c r="AR88" s="195"/>
      <c r="AS88" s="207"/>
      <c r="AT88" s="195"/>
      <c r="AU88" s="208" t="s">
        <v>202</v>
      </c>
      <c r="AV88" s="226" t="e">
        <f>AO88/AP88</f>
        <v>#DIV/0!</v>
      </c>
      <c r="AW88" s="227" t="e">
        <f>IF(AV88&lt;=1,"  【エラー】１を超えるよう配分比率を設定してください。","  １を超えていることをご確認ください。")</f>
        <v>#DIV/0!</v>
      </c>
      <c r="AX88" s="227"/>
      <c r="AY88" s="228"/>
    </row>
    <row r="89" spans="1:51" ht="18" customHeight="1">
      <c r="A89" s="977"/>
      <c r="B89" s="1036"/>
      <c r="C89" s="1037"/>
      <c r="D89" s="1037"/>
      <c r="E89" s="1037"/>
      <c r="F89" s="1037"/>
      <c r="G89" s="1037"/>
      <c r="H89" s="1037"/>
      <c r="I89" s="1037"/>
      <c r="J89" s="1037"/>
      <c r="K89" s="229"/>
      <c r="L89" s="187" t="s">
        <v>209</v>
      </c>
      <c r="M89" s="188"/>
      <c r="N89" s="188"/>
      <c r="O89" s="188"/>
      <c r="P89" s="188"/>
      <c r="Q89" s="188"/>
      <c r="R89" s="188"/>
      <c r="S89" s="1060" t="e">
        <f>IF((CEILING(AO92,1)-AO92)-2*(CEILING(AP92,1)-AP92)&gt;=0,CEILING(AO92,1),CEILING(AO92+(AT92+AT93)/S83/12,1))</f>
        <v>#DIV/0!</v>
      </c>
      <c r="T89" s="1061"/>
      <c r="U89" s="1061"/>
      <c r="V89" s="1061"/>
      <c r="W89" s="1061"/>
      <c r="X89" s="189" t="s">
        <v>206</v>
      </c>
      <c r="Y89" s="1060" t="e">
        <f>IF((CEILING(AO92,1)-AO92)-2*(CEILING(AP92,1)-AP92)&gt;=0,CEILING(AP92,1),FLOOR(AP92,1))</f>
        <v>#DIV/0!</v>
      </c>
      <c r="Z89" s="1061"/>
      <c r="AA89" s="1061"/>
      <c r="AB89" s="1061"/>
      <c r="AC89" s="1061"/>
      <c r="AD89" s="189" t="s">
        <v>206</v>
      </c>
      <c r="AE89" s="1061" t="e">
        <f>IF(Y89-2*(CEILING(AQ92,1))&gt;=0,CEILING(AQ92,1),FLOOR(AQ92,1))</f>
        <v>#DIV/0!</v>
      </c>
      <c r="AF89" s="1061"/>
      <c r="AG89" s="1061"/>
      <c r="AH89" s="1061"/>
      <c r="AI89" s="1061"/>
      <c r="AJ89" s="230" t="s">
        <v>206</v>
      </c>
      <c r="AM89" s="231"/>
      <c r="AN89" s="232" t="s">
        <v>109</v>
      </c>
      <c r="AO89" s="233" t="e">
        <f>AB72/((S83+Y83/AV88)*12)</f>
        <v>#DIV/0!</v>
      </c>
      <c r="AP89" s="234" t="e">
        <f>AB72/((S83*AV88+Y83)*12)</f>
        <v>#DIV/0!</v>
      </c>
      <c r="AQ89" s="233"/>
      <c r="AR89" s="235"/>
      <c r="AS89" s="236"/>
      <c r="AT89" s="235"/>
      <c r="AU89" s="237"/>
      <c r="AV89" s="238"/>
      <c r="AW89" s="235"/>
      <c r="AX89" s="235"/>
      <c r="AY89" s="239"/>
    </row>
    <row r="90" spans="1:51" ht="18" customHeight="1" thickBot="1">
      <c r="A90" s="240"/>
      <c r="B90" s="1036"/>
      <c r="C90" s="1037"/>
      <c r="D90" s="1037"/>
      <c r="E90" s="1037"/>
      <c r="F90" s="1037"/>
      <c r="G90" s="1037"/>
      <c r="H90" s="1037"/>
      <c r="I90" s="1037"/>
      <c r="J90" s="1037"/>
      <c r="K90" s="198"/>
      <c r="L90" s="185"/>
      <c r="M90" s="202" t="s">
        <v>158</v>
      </c>
      <c r="N90" s="1045" t="e">
        <f>SUM(T90,Z90,AF90)</f>
        <v>#DIV/0!</v>
      </c>
      <c r="O90" s="1045"/>
      <c r="P90" s="1045"/>
      <c r="Q90" s="202" t="s">
        <v>206</v>
      </c>
      <c r="R90" s="241" t="s">
        <v>207</v>
      </c>
      <c r="S90" s="201" t="s">
        <v>158</v>
      </c>
      <c r="T90" s="1045" t="e">
        <f>S83*S89*12</f>
        <v>#DIV/0!</v>
      </c>
      <c r="U90" s="1045"/>
      <c r="V90" s="1045"/>
      <c r="W90" s="202" t="s">
        <v>206</v>
      </c>
      <c r="X90" s="221" t="s">
        <v>207</v>
      </c>
      <c r="Y90" s="201" t="s">
        <v>158</v>
      </c>
      <c r="Z90" s="1045" t="e">
        <f>Y83*Y89*12</f>
        <v>#DIV/0!</v>
      </c>
      <c r="AA90" s="1045"/>
      <c r="AB90" s="1045"/>
      <c r="AC90" s="202" t="s">
        <v>206</v>
      </c>
      <c r="AD90" s="221" t="s">
        <v>207</v>
      </c>
      <c r="AE90" s="202" t="s">
        <v>158</v>
      </c>
      <c r="AF90" s="1045" t="e">
        <f>AE83*AE89*12</f>
        <v>#DIV/0!</v>
      </c>
      <c r="AG90" s="1045"/>
      <c r="AH90" s="1045"/>
      <c r="AI90" s="202" t="s">
        <v>206</v>
      </c>
      <c r="AJ90" s="242" t="s">
        <v>207</v>
      </c>
      <c r="AM90" s="210"/>
      <c r="AN90" s="210" t="s">
        <v>110</v>
      </c>
      <c r="AO90" s="243" t="e">
        <f>AB72/(1+Y83/S83/AV88)</f>
        <v>#DIV/0!</v>
      </c>
      <c r="AP90" s="244" t="e">
        <f>AB72/(S83/Y83*AV88+1)</f>
        <v>#DIV/0!</v>
      </c>
      <c r="AQ90" s="243"/>
      <c r="AR90" s="214" t="e">
        <f>SUM(AO90:AQ90)</f>
        <v>#DIV/0!</v>
      </c>
      <c r="AS90" s="215" t="e">
        <f>AR90-S83*S87*12-Y83*Y87*12</f>
        <v>#DIV/0!</v>
      </c>
      <c r="AT90" s="218" t="e">
        <f>IF((CEILING(AO89,1)-AO89)-2*(CEILING(AP89,1)-AP89)&gt;=0,0,(AP89-FLOOR(AP89,1))*Y83*12)</f>
        <v>#DIV/0!</v>
      </c>
      <c r="AU90" s="217"/>
      <c r="AV90" s="245"/>
      <c r="AW90" s="218"/>
      <c r="AX90" s="218"/>
      <c r="AY90" s="219"/>
    </row>
    <row r="91" spans="1:51" ht="18" customHeight="1" thickBot="1">
      <c r="A91" s="240"/>
      <c r="B91" s="1036"/>
      <c r="C91" s="1037"/>
      <c r="D91" s="1037"/>
      <c r="E91" s="1037"/>
      <c r="F91" s="1037"/>
      <c r="G91" s="1037"/>
      <c r="H91" s="1037"/>
      <c r="I91" s="1037"/>
      <c r="J91" s="1037"/>
      <c r="K91" s="229"/>
      <c r="L91" s="187" t="s">
        <v>210</v>
      </c>
      <c r="M91" s="188"/>
      <c r="N91" s="188"/>
      <c r="O91" s="188"/>
      <c r="P91" s="188"/>
      <c r="Q91" s="188"/>
      <c r="R91" s="188"/>
      <c r="S91" s="1040"/>
      <c r="T91" s="1041"/>
      <c r="U91" s="1041"/>
      <c r="V91" s="1041"/>
      <c r="W91" s="1042"/>
      <c r="X91" s="185" t="s">
        <v>206</v>
      </c>
      <c r="Y91" s="1040"/>
      <c r="Z91" s="1041"/>
      <c r="AA91" s="1041"/>
      <c r="AB91" s="1041"/>
      <c r="AC91" s="1042"/>
      <c r="AD91" s="246" t="s">
        <v>206</v>
      </c>
      <c r="AE91" s="1040"/>
      <c r="AF91" s="1041"/>
      <c r="AG91" s="1041"/>
      <c r="AH91" s="1041"/>
      <c r="AI91" s="1042"/>
      <c r="AJ91" s="4" t="s">
        <v>206</v>
      </c>
      <c r="AM91" s="204" t="s">
        <v>118</v>
      </c>
      <c r="AN91" s="237" t="s">
        <v>115</v>
      </c>
      <c r="AO91" s="223"/>
      <c r="AP91" s="247"/>
      <c r="AQ91" s="248"/>
      <c r="AR91" s="235"/>
      <c r="AS91" s="236"/>
      <c r="AT91" s="235"/>
      <c r="AU91" s="237" t="s">
        <v>202</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038"/>
      <c r="C92" s="1039"/>
      <c r="D92" s="1039"/>
      <c r="E92" s="1039"/>
      <c r="F92" s="1039"/>
      <c r="G92" s="1039"/>
      <c r="H92" s="1039"/>
      <c r="I92" s="1037"/>
      <c r="J92" s="1037"/>
      <c r="K92" s="251"/>
      <c r="L92" s="185"/>
      <c r="M92" s="252" t="s">
        <v>158</v>
      </c>
      <c r="N92" s="1057">
        <f>SUM(T92,Z92,AF92)</f>
        <v>0</v>
      </c>
      <c r="O92" s="1057"/>
      <c r="P92" s="1057"/>
      <c r="Q92" s="252" t="s">
        <v>206</v>
      </c>
      <c r="R92" s="253" t="s">
        <v>207</v>
      </c>
      <c r="S92" s="254" t="s">
        <v>158</v>
      </c>
      <c r="T92" s="1057">
        <f>S83*S91*12</f>
        <v>0</v>
      </c>
      <c r="U92" s="1057"/>
      <c r="V92" s="1057"/>
      <c r="W92" s="252" t="s">
        <v>206</v>
      </c>
      <c r="X92" s="255" t="s">
        <v>207</v>
      </c>
      <c r="Y92" s="252" t="s">
        <v>158</v>
      </c>
      <c r="Z92" s="1057">
        <f>Y83*Y91*12</f>
        <v>0</v>
      </c>
      <c r="AA92" s="1057"/>
      <c r="AB92" s="1057"/>
      <c r="AC92" s="252" t="s">
        <v>206</v>
      </c>
      <c r="AD92" s="255" t="s">
        <v>207</v>
      </c>
      <c r="AE92" s="252" t="s">
        <v>158</v>
      </c>
      <c r="AF92" s="1057">
        <f>AE83*AE91*12</f>
        <v>0</v>
      </c>
      <c r="AG92" s="1057"/>
      <c r="AH92" s="1057"/>
      <c r="AI92" s="252" t="s">
        <v>206</v>
      </c>
      <c r="AJ92" s="256" t="s">
        <v>207</v>
      </c>
      <c r="AM92" s="257"/>
      <c r="AN92" s="258" t="s">
        <v>109</v>
      </c>
      <c r="AO92" s="233" t="e">
        <f>AB72/((S83+Y83/AV91+AE83/AV93)*12)</f>
        <v>#DIV/0!</v>
      </c>
      <c r="AP92" s="234" t="e">
        <f>AB72/((S83*AV91+Y83+AE83/AV92)*12)</f>
        <v>#DIV/0!</v>
      </c>
      <c r="AQ92" s="233" t="e">
        <f>AB72/((S83*AV93+Y83*AV92+AE83)*12)</f>
        <v>#DIV/0!</v>
      </c>
      <c r="AR92" s="235"/>
      <c r="AS92" s="236"/>
      <c r="AT92" s="259" t="e">
        <f>IF((CEILING(AO92,1)-AO92)-2*(CEILING(AP92,1)-AP92)&gt;=0,0,(AP92-FLOOR(AP92,1))*Y83*12)</f>
        <v>#DIV/0!</v>
      </c>
      <c r="AU92" s="237" t="s">
        <v>203</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236</v>
      </c>
      <c r="C93" s="146"/>
      <c r="D93" s="146"/>
      <c r="E93" s="146"/>
      <c r="F93" s="146"/>
      <c r="G93" s="146"/>
      <c r="H93" s="146"/>
      <c r="I93" s="146"/>
      <c r="J93" s="146"/>
      <c r="K93" s="262"/>
      <c r="L93" s="262"/>
      <c r="M93" s="146"/>
      <c r="N93" s="146"/>
      <c r="O93" s="146"/>
      <c r="P93" s="146"/>
      <c r="Q93" s="146"/>
      <c r="R93" s="146"/>
      <c r="S93" s="146"/>
      <c r="T93" s="146"/>
      <c r="U93" s="146"/>
      <c r="V93" s="146"/>
      <c r="W93" s="263"/>
      <c r="X93" s="1054">
        <v>2</v>
      </c>
      <c r="Y93" s="1055"/>
      <c r="Z93" s="264" t="s">
        <v>63</v>
      </c>
      <c r="AA93" s="265"/>
      <c r="AB93" s="265"/>
      <c r="AC93" s="1056"/>
      <c r="AD93" s="1056"/>
      <c r="AE93" s="264"/>
      <c r="AF93" s="264"/>
      <c r="AG93" s="264"/>
      <c r="AH93" s="266"/>
      <c r="AI93" s="267"/>
      <c r="AJ93" s="268"/>
      <c r="AM93" s="269"/>
      <c r="AN93" s="210" t="s">
        <v>110</v>
      </c>
      <c r="AO93" s="270" t="e">
        <f>AB72/(1+Y83/S83/AV91+AE83/S83/AV93)</f>
        <v>#DIV/0!</v>
      </c>
      <c r="AP93" s="214" t="e">
        <f>AB72/(S83/Y83*AV91+1+AE83/Y83/AV92)</f>
        <v>#DIV/0!</v>
      </c>
      <c r="AQ93" s="270" t="e">
        <f>AB72/(S83/AE83*AV93+Y83/AE83*AV92+1)</f>
        <v>#DIV/0!</v>
      </c>
      <c r="AR93" s="214" t="e">
        <f>SUM(AO93:AQ93)</f>
        <v>#DIV/0!</v>
      </c>
      <c r="AS93" s="215" t="e">
        <f>AR93-S83*S89*12-Y83*Y89*12-AE83*AE89*12</f>
        <v>#DIV/0!</v>
      </c>
      <c r="AT93" s="271" t="e">
        <f>IF(Y89-2*(CEILING(AQ92,1))&gt;=0,0,(AQ92-FLOOR(AQ92,1))*AE83*12)</f>
        <v>#DIV/0!</v>
      </c>
      <c r="AU93" s="217" t="s">
        <v>204</v>
      </c>
      <c r="AV93" s="218" t="e">
        <f>AO91/AQ91</f>
        <v>#DIV/0!</v>
      </c>
      <c r="AW93" s="218"/>
      <c r="AX93" s="218"/>
      <c r="AY93" s="219"/>
    </row>
    <row r="94" spans="1:51" s="63" customFormat="1" ht="18" customHeight="1">
      <c r="A94" s="272"/>
      <c r="B94" s="273"/>
      <c r="C94" s="310" t="s">
        <v>345</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195</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095" t="s">
        <v>237</v>
      </c>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74"/>
      <c r="AL97" s="275"/>
      <c r="AM97" s="89"/>
      <c r="AN97" s="276"/>
      <c r="AO97" s="276"/>
      <c r="AP97" s="276"/>
      <c r="AQ97" s="276"/>
      <c r="AR97" s="277"/>
      <c r="AT97" s="68"/>
    </row>
    <row r="98" spans="1:46" s="63" customFormat="1" ht="18" customHeight="1" thickBot="1">
      <c r="A98" s="279"/>
      <c r="B98" s="280"/>
      <c r="C98" s="281"/>
      <c r="D98" s="282" t="s">
        <v>49</v>
      </c>
      <c r="E98" s="283"/>
      <c r="F98" s="1096"/>
      <c r="G98" s="1096"/>
      <c r="H98" s="1096"/>
      <c r="I98" s="1096"/>
      <c r="J98" s="1096"/>
      <c r="K98" s="1096"/>
      <c r="L98" s="1096"/>
      <c r="M98" s="1096"/>
      <c r="N98" s="1096"/>
      <c r="O98" s="1096"/>
      <c r="P98" s="1096"/>
      <c r="Q98" s="1096"/>
      <c r="R98" s="1096"/>
      <c r="S98" s="1096"/>
      <c r="T98" s="1096"/>
      <c r="U98" s="1096"/>
      <c r="V98" s="1096"/>
      <c r="W98" s="1096"/>
      <c r="X98" s="1096"/>
      <c r="Y98" s="1096"/>
      <c r="Z98" s="1096"/>
      <c r="AA98" s="1096"/>
      <c r="AB98" s="1096"/>
      <c r="AC98" s="1096"/>
      <c r="AD98" s="1096"/>
      <c r="AE98" s="1096"/>
      <c r="AF98" s="1096"/>
      <c r="AG98" s="1096"/>
      <c r="AH98" s="1096"/>
      <c r="AI98" s="1096"/>
      <c r="AJ98" s="284" t="s">
        <v>196</v>
      </c>
      <c r="AL98" s="275"/>
      <c r="AM98" s="89"/>
      <c r="AN98" s="276"/>
      <c r="AO98" s="276"/>
      <c r="AP98" s="276"/>
      <c r="AQ98" s="276"/>
      <c r="AR98" s="277"/>
      <c r="AT98" s="68"/>
    </row>
    <row r="99" spans="1:46" s="63" customFormat="1" ht="18" customHeight="1" thickBot="1">
      <c r="A99" s="65" t="s">
        <v>330</v>
      </c>
      <c r="B99" s="285" t="s">
        <v>292</v>
      </c>
      <c r="C99" s="286"/>
      <c r="D99" s="286"/>
      <c r="E99" s="286"/>
      <c r="F99" s="286"/>
      <c r="G99" s="286"/>
      <c r="H99" s="285"/>
      <c r="I99" s="285"/>
      <c r="J99" s="285"/>
      <c r="K99" s="285"/>
      <c r="L99" s="287"/>
      <c r="M99" s="129"/>
      <c r="N99" s="288" t="s">
        <v>146</v>
      </c>
      <c r="O99" s="130"/>
      <c r="P99" s="1020">
        <v>4</v>
      </c>
      <c r="Q99" s="1020"/>
      <c r="R99" s="130" t="s">
        <v>11</v>
      </c>
      <c r="S99" s="1020">
        <v>6</v>
      </c>
      <c r="T99" s="1020"/>
      <c r="U99" s="130" t="s">
        <v>12</v>
      </c>
      <c r="V99" s="1094" t="s">
        <v>13</v>
      </c>
      <c r="W99" s="1094"/>
      <c r="X99" s="130" t="s">
        <v>19</v>
      </c>
      <c r="Y99" s="130"/>
      <c r="Z99" s="1020">
        <v>5</v>
      </c>
      <c r="AA99" s="1020"/>
      <c r="AB99" s="130" t="s">
        <v>11</v>
      </c>
      <c r="AC99" s="1020">
        <v>5</v>
      </c>
      <c r="AD99" s="1020"/>
      <c r="AE99" s="130" t="s">
        <v>12</v>
      </c>
      <c r="AF99" s="130" t="s">
        <v>144</v>
      </c>
      <c r="AG99" s="487">
        <f>IF(P99&gt;=1,(Z99*12+AC99)-(P99*12+S99)+1,"")</f>
        <v>12</v>
      </c>
      <c r="AH99" s="1094" t="s">
        <v>145</v>
      </c>
      <c r="AI99" s="1094"/>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029" t="s">
        <v>523</v>
      </c>
      <c r="C102" s="1029"/>
      <c r="D102" s="1029"/>
      <c r="E102" s="1029"/>
      <c r="F102" s="1029"/>
      <c r="G102" s="1029"/>
      <c r="H102" s="1029"/>
      <c r="I102" s="1029"/>
      <c r="J102" s="1029"/>
      <c r="K102" s="1029"/>
      <c r="L102" s="1029"/>
      <c r="M102" s="1029"/>
      <c r="N102" s="1029"/>
      <c r="O102" s="1029"/>
      <c r="P102" s="1029"/>
      <c r="Q102" s="1029"/>
      <c r="R102" s="1029"/>
      <c r="S102" s="1029"/>
      <c r="T102" s="1029"/>
      <c r="U102" s="1029"/>
      <c r="V102" s="1029"/>
      <c r="W102" s="1029"/>
      <c r="X102" s="1029"/>
      <c r="Y102" s="1029"/>
      <c r="Z102" s="1029"/>
      <c r="AA102" s="1029"/>
      <c r="AB102" s="1029"/>
      <c r="AC102" s="1029"/>
      <c r="AD102" s="1029"/>
      <c r="AE102" s="1029"/>
      <c r="AF102" s="1029"/>
      <c r="AG102" s="1029"/>
      <c r="AH102" s="1029"/>
      <c r="AI102" s="1029"/>
      <c r="AJ102" s="1029"/>
    </row>
    <row r="103" spans="1:46" s="63" customFormat="1" ht="90" customHeight="1">
      <c r="A103" s="291" t="s">
        <v>79</v>
      </c>
      <c r="B103" s="1029" t="s">
        <v>533</v>
      </c>
      <c r="C103" s="1029"/>
      <c r="D103" s="1029"/>
      <c r="E103" s="1029"/>
      <c r="F103" s="1029"/>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1029"/>
      <c r="AD103" s="1029"/>
      <c r="AE103" s="1029"/>
      <c r="AF103" s="1029"/>
      <c r="AG103" s="1029"/>
      <c r="AH103" s="1029"/>
      <c r="AI103" s="1029"/>
      <c r="AJ103" s="1029"/>
    </row>
    <row r="104" spans="1:46" s="63" customFormat="1" ht="27" customHeight="1">
      <c r="A104" s="292" t="s">
        <v>79</v>
      </c>
      <c r="B104" s="1026" t="s">
        <v>524</v>
      </c>
      <c r="C104" s="1026"/>
      <c r="D104" s="1026"/>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row>
    <row r="105" spans="1:46" s="63" customFormat="1" ht="40.15" customHeight="1">
      <c r="A105" s="139" t="s">
        <v>79</v>
      </c>
      <c r="B105" s="1069" t="s">
        <v>525</v>
      </c>
      <c r="C105" s="1069"/>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69"/>
      <c r="AE105" s="1069"/>
      <c r="AF105" s="1069"/>
      <c r="AG105" s="1069"/>
      <c r="AH105" s="1069"/>
      <c r="AI105" s="1069"/>
      <c r="AJ105" s="1069"/>
    </row>
    <row r="106" spans="1:46" s="63" customFormat="1" ht="36" customHeight="1">
      <c r="A106" s="292" t="s">
        <v>107</v>
      </c>
      <c r="B106" s="1124" t="s">
        <v>526</v>
      </c>
      <c r="C106" s="1124"/>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4"/>
      <c r="AG106" s="1124"/>
      <c r="AH106" s="1124"/>
      <c r="AI106" s="1124"/>
      <c r="AJ106" s="1124"/>
    </row>
    <row r="107" spans="1:46" s="63" customFormat="1" ht="27" customHeight="1">
      <c r="A107" s="292" t="s">
        <v>79</v>
      </c>
      <c r="B107" s="1124" t="s">
        <v>527</v>
      </c>
      <c r="C107" s="1124"/>
      <c r="D107" s="1124"/>
      <c r="E107" s="1124"/>
      <c r="F107" s="1124"/>
      <c r="G107" s="1124"/>
      <c r="H107" s="1124"/>
      <c r="I107" s="1124"/>
      <c r="J107" s="1124"/>
      <c r="K107" s="1124"/>
      <c r="L107" s="1124"/>
      <c r="M107" s="1124"/>
      <c r="N107" s="1124"/>
      <c r="O107" s="1124"/>
      <c r="P107" s="1124"/>
      <c r="Q107" s="1124"/>
      <c r="R107" s="1124"/>
      <c r="S107" s="1124"/>
      <c r="T107" s="1124"/>
      <c r="U107" s="1124"/>
      <c r="V107" s="1124"/>
      <c r="W107" s="1124"/>
      <c r="X107" s="1124"/>
      <c r="Y107" s="1124"/>
      <c r="Z107" s="1124"/>
      <c r="AA107" s="1124"/>
      <c r="AB107" s="1124"/>
      <c r="AC107" s="1124"/>
      <c r="AD107" s="1124"/>
      <c r="AE107" s="1124"/>
      <c r="AF107" s="1124"/>
      <c r="AG107" s="1124"/>
      <c r="AH107" s="1124"/>
      <c r="AI107" s="1124"/>
      <c r="AJ107" s="1124"/>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346</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307</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173</v>
      </c>
      <c r="AG111" s="299"/>
      <c r="AH111" s="300" t="s">
        <v>106</v>
      </c>
      <c r="AI111" s="299"/>
      <c r="AJ111" s="301"/>
      <c r="AK111" s="2"/>
    </row>
    <row r="112" spans="1:46" s="63" customFormat="1" ht="26.25" customHeight="1">
      <c r="A112" s="978" t="s">
        <v>35</v>
      </c>
      <c r="B112" s="979"/>
      <c r="C112" s="979"/>
      <c r="D112" s="98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29" t="s">
        <v>32</v>
      </c>
      <c r="B113" s="1130"/>
      <c r="C113" s="1130"/>
      <c r="D113" s="1130"/>
      <c r="E113" s="307" t="s">
        <v>238</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036"/>
      <c r="B114" s="1037"/>
      <c r="C114" s="1037"/>
      <c r="D114" s="1037"/>
      <c r="E114" s="312"/>
      <c r="F114" s="310" t="s">
        <v>36</v>
      </c>
      <c r="G114" s="148"/>
      <c r="H114" s="148"/>
      <c r="I114" s="148"/>
      <c r="J114" s="148"/>
      <c r="K114" s="313"/>
      <c r="L114" s="310" t="s">
        <v>150</v>
      </c>
      <c r="M114" s="148"/>
      <c r="N114" s="148"/>
      <c r="O114" s="310"/>
      <c r="P114" s="310"/>
      <c r="Q114" s="314"/>
      <c r="R114" s="315"/>
      <c r="S114" s="310" t="s">
        <v>29</v>
      </c>
      <c r="T114" s="310"/>
      <c r="U114" s="310" t="s">
        <v>30</v>
      </c>
      <c r="V114" s="1218"/>
      <c r="W114" s="1218"/>
      <c r="X114" s="1218"/>
      <c r="Y114" s="1218"/>
      <c r="Z114" s="1218"/>
      <c r="AA114" s="1218"/>
      <c r="AB114" s="1218"/>
      <c r="AC114" s="1218"/>
      <c r="AD114" s="1218"/>
      <c r="AE114" s="1218"/>
      <c r="AF114" s="1218"/>
      <c r="AG114" s="1218"/>
      <c r="AH114" s="1218"/>
      <c r="AI114" s="1218"/>
      <c r="AJ114" s="316" t="s">
        <v>31</v>
      </c>
      <c r="AK114" s="2"/>
    </row>
    <row r="115" spans="1:37" s="63" customFormat="1" ht="18" customHeight="1" thickBot="1">
      <c r="A115" s="1036"/>
      <c r="B115" s="1037"/>
      <c r="C115" s="1037"/>
      <c r="D115" s="1037"/>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036"/>
      <c r="B116" s="1037"/>
      <c r="C116" s="1037"/>
      <c r="D116" s="1037"/>
      <c r="E116" s="1097" t="s">
        <v>549</v>
      </c>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8"/>
      <c r="AA116" s="1098"/>
      <c r="AB116" s="1098"/>
      <c r="AC116" s="1098"/>
      <c r="AD116" s="1098"/>
      <c r="AE116" s="1098"/>
      <c r="AF116" s="1098"/>
      <c r="AG116" s="1098"/>
      <c r="AH116" s="1098"/>
      <c r="AI116" s="1098"/>
      <c r="AJ116" s="1099"/>
      <c r="AK116" s="2"/>
    </row>
    <row r="117" spans="1:37" s="63" customFormat="1" ht="12">
      <c r="A117" s="1036"/>
      <c r="B117" s="1037"/>
      <c r="C117" s="1037"/>
      <c r="D117" s="1037"/>
      <c r="E117" s="320" t="s">
        <v>240</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036"/>
      <c r="B118" s="1037"/>
      <c r="C118" s="1037"/>
      <c r="D118" s="1037"/>
      <c r="E118" s="320" t="s">
        <v>239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038"/>
      <c r="B119" s="1039"/>
      <c r="C119" s="1039"/>
      <c r="D119" s="1039"/>
      <c r="E119" s="323" t="s">
        <v>152</v>
      </c>
      <c r="F119" s="155"/>
      <c r="G119" s="155"/>
      <c r="H119" s="155"/>
      <c r="I119" s="155"/>
      <c r="J119" s="155"/>
      <c r="K119" s="155"/>
      <c r="L119" s="1113" t="s">
        <v>248</v>
      </c>
      <c r="M119" s="1114"/>
      <c r="N119" s="1114"/>
      <c r="O119" s="1142">
        <v>31</v>
      </c>
      <c r="P119" s="1142"/>
      <c r="Q119" s="324" t="s">
        <v>5</v>
      </c>
      <c r="R119" s="1142">
        <v>4</v>
      </c>
      <c r="S119" s="1142"/>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308</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173</v>
      </c>
      <c r="AG122" s="335"/>
      <c r="AH122" s="336" t="s">
        <v>106</v>
      </c>
      <c r="AI122" s="335"/>
      <c r="AJ122" s="335"/>
      <c r="AK122" s="2"/>
    </row>
    <row r="123" spans="1:37" s="63" customFormat="1" ht="75" customHeight="1" thickBot="1">
      <c r="A123" s="978" t="s">
        <v>311</v>
      </c>
      <c r="B123" s="979"/>
      <c r="C123" s="979"/>
      <c r="D123" s="1112"/>
      <c r="E123" s="1160" t="s">
        <v>550</v>
      </c>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2"/>
      <c r="AK123" s="2"/>
    </row>
    <row r="124" spans="1:37" s="63" customFormat="1" ht="18" customHeight="1" thickBot="1">
      <c r="A124" s="1129" t="s">
        <v>121</v>
      </c>
      <c r="B124" s="1130"/>
      <c r="C124" s="1130"/>
      <c r="D124" s="1134"/>
      <c r="E124" s="337"/>
      <c r="F124" s="308" t="s">
        <v>309</v>
      </c>
      <c r="G124" s="309"/>
      <c r="H124" s="309"/>
      <c r="I124" s="309"/>
      <c r="J124" s="309"/>
      <c r="K124" s="309"/>
      <c r="L124" s="309"/>
      <c r="M124" s="309"/>
      <c r="P124" s="337"/>
      <c r="Q124" s="308" t="s">
        <v>310</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1038"/>
      <c r="B125" s="1039"/>
      <c r="C125" s="1039"/>
      <c r="D125" s="1135"/>
      <c r="E125" s="303" t="s">
        <v>162</v>
      </c>
      <c r="F125" s="303"/>
      <c r="G125" s="156"/>
      <c r="H125" s="156"/>
      <c r="I125" s="156"/>
      <c r="J125" s="156"/>
      <c r="K125" s="156"/>
      <c r="L125" s="156"/>
      <c r="M125" s="156"/>
      <c r="N125" s="156"/>
      <c r="O125" s="303"/>
      <c r="P125" s="1139"/>
      <c r="Q125" s="1140"/>
      <c r="R125" s="1140"/>
      <c r="S125" s="1140"/>
      <c r="T125" s="1140"/>
      <c r="U125" s="1140"/>
      <c r="V125" s="1140"/>
      <c r="W125" s="1140"/>
      <c r="X125" s="1140"/>
      <c r="Y125" s="1140"/>
      <c r="Z125" s="1140"/>
      <c r="AA125" s="1140"/>
      <c r="AB125" s="1140"/>
      <c r="AC125" s="1140"/>
      <c r="AD125" s="1140"/>
      <c r="AE125" s="1140"/>
      <c r="AF125" s="1140"/>
      <c r="AG125" s="1140"/>
      <c r="AH125" s="1140"/>
      <c r="AI125" s="1140"/>
      <c r="AJ125" s="1141"/>
      <c r="AK125" s="2"/>
    </row>
    <row r="126" spans="1:37" s="63" customFormat="1" ht="26.25" customHeight="1">
      <c r="A126" s="978" t="s">
        <v>35</v>
      </c>
      <c r="B126" s="979"/>
      <c r="C126" s="979"/>
      <c r="D126" s="98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29" t="s">
        <v>32</v>
      </c>
      <c r="B127" s="1130"/>
      <c r="C127" s="1130"/>
      <c r="D127" s="1130"/>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036"/>
      <c r="B128" s="1037"/>
      <c r="C128" s="1037"/>
      <c r="D128" s="1037"/>
      <c r="E128" s="341"/>
      <c r="F128" s="310" t="s">
        <v>36</v>
      </c>
      <c r="G128" s="148"/>
      <c r="H128" s="148"/>
      <c r="I128" s="148"/>
      <c r="J128" s="148"/>
      <c r="K128" s="342"/>
      <c r="L128" s="310" t="s">
        <v>151</v>
      </c>
      <c r="M128" s="148"/>
      <c r="N128" s="148"/>
      <c r="O128" s="310"/>
      <c r="P128" s="310"/>
      <c r="Q128" s="314"/>
      <c r="R128" s="278"/>
      <c r="S128" s="310" t="s">
        <v>29</v>
      </c>
      <c r="T128" s="310"/>
      <c r="U128" s="310" t="s">
        <v>30</v>
      </c>
      <c r="V128" s="1115"/>
      <c r="W128" s="1115"/>
      <c r="X128" s="1115"/>
      <c r="Y128" s="1115"/>
      <c r="Z128" s="1115"/>
      <c r="AA128" s="1115"/>
      <c r="AB128" s="1115"/>
      <c r="AC128" s="1115"/>
      <c r="AD128" s="1115"/>
      <c r="AE128" s="1115"/>
      <c r="AF128" s="1115"/>
      <c r="AG128" s="1115"/>
      <c r="AH128" s="1115"/>
      <c r="AI128" s="1115"/>
      <c r="AJ128" s="316" t="s">
        <v>31</v>
      </c>
      <c r="AK128" s="2"/>
    </row>
    <row r="129" spans="1:38" s="63" customFormat="1" ht="15.75" customHeight="1" thickBot="1">
      <c r="A129" s="1036"/>
      <c r="B129" s="1037"/>
      <c r="C129" s="1037"/>
      <c r="D129" s="1037"/>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036"/>
      <c r="B130" s="1037"/>
      <c r="C130" s="1037"/>
      <c r="D130" s="1037"/>
      <c r="E130" s="1136" t="s">
        <v>551</v>
      </c>
      <c r="F130" s="1137"/>
      <c r="G130" s="1137"/>
      <c r="H130" s="1137"/>
      <c r="I130" s="1137"/>
      <c r="J130" s="1137"/>
      <c r="K130" s="1137"/>
      <c r="L130" s="1137"/>
      <c r="M130" s="1137"/>
      <c r="N130" s="1137"/>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8"/>
      <c r="AK130" s="2"/>
    </row>
    <row r="131" spans="1:38" s="63" customFormat="1" ht="12">
      <c r="A131" s="1036"/>
      <c r="B131" s="1037"/>
      <c r="C131" s="1037"/>
      <c r="D131" s="1037"/>
      <c r="E131" s="320" t="s">
        <v>240</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1036"/>
      <c r="B132" s="1037"/>
      <c r="C132" s="1037"/>
      <c r="D132" s="1037"/>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036"/>
      <c r="B133" s="1037"/>
      <c r="C133" s="1037"/>
      <c r="D133" s="1037"/>
      <c r="E133" s="320" t="s">
        <v>293</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038"/>
      <c r="B134" s="1039"/>
      <c r="C134" s="1039"/>
      <c r="D134" s="1039"/>
      <c r="E134" s="323" t="s">
        <v>152</v>
      </c>
      <c r="F134" s="155"/>
      <c r="G134" s="155"/>
      <c r="H134" s="155"/>
      <c r="I134" s="155"/>
      <c r="J134" s="155"/>
      <c r="K134" s="344"/>
      <c r="L134" s="1113" t="s">
        <v>19</v>
      </c>
      <c r="M134" s="1114"/>
      <c r="N134" s="1125">
        <v>1</v>
      </c>
      <c r="O134" s="1125"/>
      <c r="P134" s="324" t="s">
        <v>5</v>
      </c>
      <c r="Q134" s="1125">
        <v>10</v>
      </c>
      <c r="R134" s="1125"/>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393</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347</v>
      </c>
    </row>
    <row r="138" spans="1:38" s="63" customFormat="1" ht="70.5" customHeight="1" thickBot="1">
      <c r="A138" s="978" t="s">
        <v>176</v>
      </c>
      <c r="B138" s="979"/>
      <c r="C138" s="979"/>
      <c r="D138" s="1112"/>
      <c r="E138" s="1126"/>
      <c r="F138" s="1127"/>
      <c r="G138" s="1127"/>
      <c r="H138" s="1127"/>
      <c r="I138" s="1127"/>
      <c r="J138" s="1127"/>
      <c r="K138" s="1127"/>
      <c r="L138" s="1127"/>
      <c r="M138" s="1127"/>
      <c r="N138" s="1127"/>
      <c r="O138" s="1127"/>
      <c r="P138" s="1127"/>
      <c r="Q138" s="1127"/>
      <c r="R138" s="1127"/>
      <c r="S138" s="1127"/>
      <c r="T138" s="1127"/>
      <c r="U138" s="1127"/>
      <c r="V138" s="1127"/>
      <c r="W138" s="1127"/>
      <c r="X138" s="1127"/>
      <c r="Y138" s="1127"/>
      <c r="Z138" s="1127"/>
      <c r="AA138" s="1127"/>
      <c r="AB138" s="1127"/>
      <c r="AC138" s="1127"/>
      <c r="AD138" s="1127"/>
      <c r="AE138" s="1127"/>
      <c r="AF138" s="1127"/>
      <c r="AG138" s="1127"/>
      <c r="AH138" s="1127"/>
      <c r="AI138" s="1127"/>
      <c r="AJ138" s="1128"/>
    </row>
    <row r="139" spans="1:38" s="63" customFormat="1" ht="70.5" customHeight="1" thickBot="1">
      <c r="A139" s="978" t="s">
        <v>241</v>
      </c>
      <c r="B139" s="979"/>
      <c r="C139" s="979"/>
      <c r="D139" s="1112"/>
      <c r="E139" s="1126"/>
      <c r="F139" s="1127"/>
      <c r="G139" s="1127"/>
      <c r="H139" s="1127"/>
      <c r="I139" s="1127"/>
      <c r="J139" s="1127"/>
      <c r="K139" s="1127"/>
      <c r="L139" s="1127"/>
      <c r="M139" s="1127"/>
      <c r="N139" s="1127"/>
      <c r="O139" s="1127"/>
      <c r="P139" s="1127"/>
      <c r="Q139" s="1127"/>
      <c r="R139" s="1127"/>
      <c r="S139" s="1127"/>
      <c r="T139" s="1127"/>
      <c r="U139" s="1127"/>
      <c r="V139" s="1127"/>
      <c r="W139" s="1127"/>
      <c r="X139" s="1127"/>
      <c r="Y139" s="1127"/>
      <c r="Z139" s="1127"/>
      <c r="AA139" s="1127"/>
      <c r="AB139" s="1127"/>
      <c r="AC139" s="1127"/>
      <c r="AD139" s="1127"/>
      <c r="AE139" s="1127"/>
      <c r="AF139" s="1127"/>
      <c r="AG139" s="1127"/>
      <c r="AH139" s="1127"/>
      <c r="AI139" s="1127"/>
      <c r="AJ139" s="1128"/>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242</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243</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312</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224</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313</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244</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21"/>
      <c r="B154" s="384" t="s">
        <v>45</v>
      </c>
      <c r="C154" s="1131" t="s">
        <v>314</v>
      </c>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2"/>
      <c r="AG154" s="1132"/>
      <c r="AH154" s="1132"/>
      <c r="AI154" s="1132"/>
      <c r="AJ154" s="1133"/>
      <c r="AK154" s="2"/>
      <c r="AL154" s="385"/>
    </row>
    <row r="155" spans="1:38" s="63" customFormat="1" ht="15" customHeight="1">
      <c r="A155" s="1122"/>
      <c r="B155" s="1182"/>
      <c r="C155" s="1166" t="s">
        <v>219</v>
      </c>
      <c r="D155" s="1167"/>
      <c r="E155" s="1167"/>
      <c r="F155" s="1167"/>
      <c r="G155" s="1167"/>
      <c r="H155" s="1167"/>
      <c r="I155" s="1167"/>
      <c r="J155" s="1168"/>
      <c r="K155" s="1184"/>
      <c r="L155" s="1146" t="s">
        <v>220</v>
      </c>
      <c r="M155" s="1119" t="s">
        <v>350</v>
      </c>
      <c r="N155" s="1037"/>
      <c r="O155" s="1037"/>
      <c r="P155" s="1037"/>
      <c r="Q155" s="1037"/>
      <c r="R155" s="1037"/>
      <c r="S155" s="1037"/>
      <c r="T155" s="1037"/>
      <c r="U155" s="1037"/>
      <c r="V155" s="1037"/>
      <c r="W155" s="1037"/>
      <c r="X155" s="1037"/>
      <c r="Y155" s="1037"/>
      <c r="Z155" s="1037"/>
      <c r="AA155" s="1037"/>
      <c r="AB155" s="1037"/>
      <c r="AC155" s="1037"/>
      <c r="AD155" s="1037"/>
      <c r="AE155" s="1037"/>
      <c r="AF155" s="1037"/>
      <c r="AG155" s="1037"/>
      <c r="AH155" s="1037"/>
      <c r="AI155" s="1037"/>
      <c r="AJ155" s="1120"/>
      <c r="AK155" s="386"/>
      <c r="AL155" s="387"/>
    </row>
    <row r="156" spans="1:38" s="63" customFormat="1" ht="15" customHeight="1" thickBot="1">
      <c r="A156" s="1122"/>
      <c r="B156" s="1183"/>
      <c r="C156" s="1166"/>
      <c r="D156" s="1167"/>
      <c r="E156" s="1167"/>
      <c r="F156" s="1167"/>
      <c r="G156" s="1167"/>
      <c r="H156" s="1167"/>
      <c r="I156" s="1167"/>
      <c r="J156" s="1168"/>
      <c r="K156" s="1184"/>
      <c r="L156" s="1146"/>
      <c r="M156" s="1119"/>
      <c r="N156" s="1037"/>
      <c r="O156" s="1037"/>
      <c r="P156" s="1037"/>
      <c r="Q156" s="1037"/>
      <c r="R156" s="1037"/>
      <c r="S156" s="1037"/>
      <c r="T156" s="1037"/>
      <c r="U156" s="1037"/>
      <c r="V156" s="1037"/>
      <c r="W156" s="1037"/>
      <c r="X156" s="1037"/>
      <c r="Y156" s="1037"/>
      <c r="Z156" s="1037"/>
      <c r="AA156" s="1037"/>
      <c r="AB156" s="1037"/>
      <c r="AC156" s="1037"/>
      <c r="AD156" s="1037"/>
      <c r="AE156" s="1037"/>
      <c r="AF156" s="1037"/>
      <c r="AG156" s="1037"/>
      <c r="AH156" s="1037"/>
      <c r="AI156" s="1037"/>
      <c r="AJ156" s="1120"/>
      <c r="AK156" s="386"/>
      <c r="AL156" s="387"/>
    </row>
    <row r="157" spans="1:38" s="63" customFormat="1" ht="75" customHeight="1" thickBot="1">
      <c r="A157" s="1122"/>
      <c r="B157" s="1183"/>
      <c r="C157" s="1166"/>
      <c r="D157" s="1167"/>
      <c r="E157" s="1167"/>
      <c r="F157" s="1167"/>
      <c r="G157" s="1167"/>
      <c r="H157" s="1167"/>
      <c r="I157" s="1167"/>
      <c r="J157" s="1168"/>
      <c r="K157" s="388"/>
      <c r="L157" s="1185"/>
      <c r="M157" s="1143"/>
      <c r="N157" s="1144"/>
      <c r="O157" s="1144"/>
      <c r="P157" s="1144"/>
      <c r="Q157" s="1144"/>
      <c r="R157" s="1144"/>
      <c r="S157" s="1144"/>
      <c r="T157" s="1144"/>
      <c r="U157" s="1144"/>
      <c r="V157" s="1144"/>
      <c r="W157" s="1144"/>
      <c r="X157" s="1144"/>
      <c r="Y157" s="1144"/>
      <c r="Z157" s="1144"/>
      <c r="AA157" s="1144"/>
      <c r="AB157" s="1144"/>
      <c r="AC157" s="1144"/>
      <c r="AD157" s="1144"/>
      <c r="AE157" s="1144"/>
      <c r="AF157" s="1144"/>
      <c r="AG157" s="1144"/>
      <c r="AH157" s="1144"/>
      <c r="AI157" s="1144"/>
      <c r="AJ157" s="1145"/>
      <c r="AK157" s="2"/>
      <c r="AL157" s="387"/>
    </row>
    <row r="158" spans="1:38" s="63" customFormat="1" ht="17.25" customHeight="1" thickBot="1">
      <c r="A158" s="1122"/>
      <c r="B158" s="1183"/>
      <c r="C158" s="1166"/>
      <c r="D158" s="1167"/>
      <c r="E158" s="1167"/>
      <c r="F158" s="1167"/>
      <c r="G158" s="1167"/>
      <c r="H158" s="1167"/>
      <c r="I158" s="1167"/>
      <c r="J158" s="1168"/>
      <c r="K158" s="389"/>
      <c r="L158" s="1146" t="s">
        <v>221</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23"/>
      <c r="B159" s="1183"/>
      <c r="C159" s="1166"/>
      <c r="D159" s="1167"/>
      <c r="E159" s="1167"/>
      <c r="F159" s="1167"/>
      <c r="G159" s="1167"/>
      <c r="H159" s="1167"/>
      <c r="I159" s="1167"/>
      <c r="J159" s="1168"/>
      <c r="K159" s="391"/>
      <c r="L159" s="1147"/>
      <c r="M159" s="1148" t="s">
        <v>552</v>
      </c>
      <c r="N159" s="1149"/>
      <c r="O159" s="1149"/>
      <c r="P159" s="1149"/>
      <c r="Q159" s="1149"/>
      <c r="R159" s="1149"/>
      <c r="S159" s="1149"/>
      <c r="T159" s="1149"/>
      <c r="U159" s="1149"/>
      <c r="V159" s="1149"/>
      <c r="W159" s="1149"/>
      <c r="X159" s="1149"/>
      <c r="Y159" s="1149"/>
      <c r="Z159" s="1149"/>
      <c r="AA159" s="1149"/>
      <c r="AB159" s="1149"/>
      <c r="AC159" s="1149"/>
      <c r="AD159" s="1149"/>
      <c r="AE159" s="1149"/>
      <c r="AF159" s="1149"/>
      <c r="AG159" s="1149"/>
      <c r="AH159" s="1149"/>
      <c r="AI159" s="1149"/>
      <c r="AJ159" s="1150"/>
      <c r="AK159" s="2"/>
      <c r="AL159" s="295"/>
    </row>
    <row r="160" spans="1:38" s="63" customFormat="1" ht="18" customHeight="1">
      <c r="A160" s="392"/>
      <c r="B160" s="393" t="s">
        <v>225</v>
      </c>
      <c r="C160" s="394" t="s">
        <v>316</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245</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21"/>
      <c r="B163" s="400" t="s">
        <v>215</v>
      </c>
      <c r="C163" s="1178" t="s">
        <v>315</v>
      </c>
      <c r="D163" s="1179"/>
      <c r="E163" s="1179"/>
      <c r="F163" s="1179"/>
      <c r="G163" s="1179"/>
      <c r="H163" s="1179"/>
      <c r="I163" s="1179"/>
      <c r="J163" s="1179"/>
      <c r="K163" s="1179"/>
      <c r="L163" s="1179"/>
      <c r="M163" s="1179"/>
      <c r="N163" s="1179"/>
      <c r="O163" s="1179"/>
      <c r="P163" s="1179"/>
      <c r="Q163" s="1179"/>
      <c r="R163" s="1179"/>
      <c r="S163" s="1179"/>
      <c r="T163" s="1179"/>
      <c r="U163" s="1180"/>
      <c r="V163" s="1180"/>
      <c r="W163" s="1180"/>
      <c r="X163" s="1180"/>
      <c r="Y163" s="1180"/>
      <c r="Z163" s="1180"/>
      <c r="AA163" s="1180"/>
      <c r="AB163" s="1180"/>
      <c r="AC163" s="1180"/>
      <c r="AD163" s="1180"/>
      <c r="AE163" s="1180"/>
      <c r="AF163" s="1180"/>
      <c r="AG163" s="1180"/>
      <c r="AH163" s="1180"/>
      <c r="AI163" s="1180"/>
      <c r="AJ163" s="1181"/>
      <c r="AK163" s="56"/>
      <c r="AL163" s="295"/>
    </row>
    <row r="164" spans="1:46" s="63" customFormat="1" ht="27" customHeight="1">
      <c r="A164" s="1122"/>
      <c r="B164" s="1234"/>
      <c r="C164" s="1163" t="s">
        <v>226</v>
      </c>
      <c r="D164" s="1164"/>
      <c r="E164" s="1164"/>
      <c r="F164" s="1164"/>
      <c r="G164" s="1164"/>
      <c r="H164" s="1164"/>
      <c r="I164" s="1164"/>
      <c r="J164" s="1165"/>
      <c r="K164" s="401"/>
      <c r="L164" s="402" t="s">
        <v>74</v>
      </c>
      <c r="M164" s="1188" t="s">
        <v>46</v>
      </c>
      <c r="N164" s="1189"/>
      <c r="O164" s="1189"/>
      <c r="P164" s="1189"/>
      <c r="Q164" s="1189"/>
      <c r="R164" s="1189"/>
      <c r="S164" s="1189"/>
      <c r="T164" s="1189"/>
      <c r="U164" s="1189"/>
      <c r="V164" s="1189"/>
      <c r="W164" s="1189"/>
      <c r="X164" s="1189"/>
      <c r="Y164" s="1189"/>
      <c r="Z164" s="1189"/>
      <c r="AA164" s="1189"/>
      <c r="AB164" s="1189"/>
      <c r="AC164" s="1189"/>
      <c r="AD164" s="1189"/>
      <c r="AE164" s="1189"/>
      <c r="AF164" s="1189"/>
      <c r="AG164" s="1189"/>
      <c r="AH164" s="1189"/>
      <c r="AI164" s="1189"/>
      <c r="AJ164" s="1190"/>
      <c r="AK164" s="56"/>
      <c r="AL164" s="365"/>
    </row>
    <row r="165" spans="1:46" s="63" customFormat="1" ht="40.5" customHeight="1">
      <c r="A165" s="1122"/>
      <c r="B165" s="1183"/>
      <c r="C165" s="1166"/>
      <c r="D165" s="1167"/>
      <c r="E165" s="1167"/>
      <c r="F165" s="1167"/>
      <c r="G165" s="1167"/>
      <c r="H165" s="1167"/>
      <c r="I165" s="1167"/>
      <c r="J165" s="1168"/>
      <c r="K165" s="403"/>
      <c r="L165" s="404" t="s">
        <v>223</v>
      </c>
      <c r="M165" s="1169" t="s">
        <v>42</v>
      </c>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1170"/>
      <c r="AK165" s="405"/>
      <c r="AL165" s="406"/>
    </row>
    <row r="166" spans="1:46" s="63" customFormat="1" ht="40.5" customHeight="1">
      <c r="A166" s="1123"/>
      <c r="B166" s="1183"/>
      <c r="C166" s="1166"/>
      <c r="D166" s="1167"/>
      <c r="E166" s="1167"/>
      <c r="F166" s="1167"/>
      <c r="G166" s="1167"/>
      <c r="H166" s="1167"/>
      <c r="I166" s="1167"/>
      <c r="J166" s="1168"/>
      <c r="K166" s="391"/>
      <c r="L166" s="407" t="s">
        <v>222</v>
      </c>
      <c r="M166" s="1171" t="s">
        <v>47</v>
      </c>
      <c r="N166" s="1172"/>
      <c r="O166" s="1172"/>
      <c r="P166" s="1172"/>
      <c r="Q166" s="1172"/>
      <c r="R166" s="1172"/>
      <c r="S166" s="1172"/>
      <c r="T166" s="1172"/>
      <c r="U166" s="1172"/>
      <c r="V166" s="1172"/>
      <c r="W166" s="1172"/>
      <c r="X166" s="1172"/>
      <c r="Y166" s="1172"/>
      <c r="Z166" s="1172"/>
      <c r="AA166" s="1172"/>
      <c r="AB166" s="1172"/>
      <c r="AC166" s="1172"/>
      <c r="AD166" s="1172"/>
      <c r="AE166" s="1172"/>
      <c r="AF166" s="1172"/>
      <c r="AG166" s="1172"/>
      <c r="AH166" s="1172"/>
      <c r="AI166" s="1172"/>
      <c r="AJ166" s="1173"/>
      <c r="AK166" s="405"/>
      <c r="AL166" s="406"/>
    </row>
    <row r="167" spans="1:46" s="63" customFormat="1" ht="18" customHeight="1">
      <c r="A167" s="392"/>
      <c r="B167" s="393" t="s">
        <v>225</v>
      </c>
      <c r="C167" s="394" t="s">
        <v>316</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74" t="s">
        <v>120</v>
      </c>
      <c r="B168" s="1174"/>
      <c r="C168" s="1174"/>
      <c r="D168" s="1174"/>
      <c r="E168" s="1174"/>
      <c r="F168" s="1174"/>
      <c r="G168" s="1174"/>
      <c r="H168" s="1174"/>
      <c r="I168" s="1174"/>
      <c r="J168" s="1174"/>
      <c r="K168" s="1174"/>
      <c r="L168" s="1174"/>
      <c r="M168" s="1174"/>
      <c r="N168" s="1174"/>
      <c r="O168" s="1174"/>
      <c r="P168" s="1174"/>
      <c r="Q168" s="1174"/>
      <c r="R168" s="1174"/>
      <c r="S168" s="1174"/>
      <c r="T168" s="1174"/>
      <c r="U168" s="1174"/>
      <c r="V168" s="1174"/>
      <c r="W168" s="1174"/>
      <c r="X168" s="1174"/>
      <c r="Y168" s="1174"/>
      <c r="Z168" s="1174"/>
      <c r="AA168" s="1174"/>
      <c r="AB168" s="1174"/>
      <c r="AC168" s="1174"/>
      <c r="AD168" s="1174"/>
      <c r="AE168" s="1174"/>
      <c r="AF168" s="1174"/>
      <c r="AG168" s="1174"/>
      <c r="AH168" s="1174"/>
      <c r="AI168" s="1174"/>
      <c r="AJ168" s="1174"/>
      <c r="AK168" s="405"/>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2"/>
      <c r="AH170" s="413" t="s">
        <v>106</v>
      </c>
      <c r="AI170" s="412"/>
      <c r="AJ170" s="414"/>
      <c r="AK170" s="2"/>
      <c r="AT170" s="88"/>
    </row>
    <row r="171" spans="1:46" ht="129.94999999999999" customHeight="1">
      <c r="A171" s="1116" t="s">
        <v>435</v>
      </c>
      <c r="B171" s="1117"/>
      <c r="C171" s="1117"/>
      <c r="D171" s="1117"/>
      <c r="E171" s="1117"/>
      <c r="F171" s="1117"/>
      <c r="G171" s="1117"/>
      <c r="H171" s="1117"/>
      <c r="I171" s="1117"/>
      <c r="J171" s="1117"/>
      <c r="K171" s="1117"/>
      <c r="L171" s="1117"/>
      <c r="M171" s="1117"/>
      <c r="N171" s="1117"/>
      <c r="O171" s="1117"/>
      <c r="P171" s="1117"/>
      <c r="Q171" s="1117"/>
      <c r="R171" s="1117"/>
      <c r="S171" s="1117"/>
      <c r="T171" s="1117"/>
      <c r="U171" s="1117"/>
      <c r="V171" s="1117"/>
      <c r="W171" s="1117"/>
      <c r="X171" s="1117"/>
      <c r="Y171" s="1117"/>
      <c r="Z171" s="1117"/>
      <c r="AA171" s="1117"/>
      <c r="AB171" s="1117"/>
      <c r="AC171" s="1117"/>
      <c r="AD171" s="1117"/>
      <c r="AE171" s="1117"/>
      <c r="AF171" s="1117"/>
      <c r="AG171" s="1117"/>
      <c r="AH171" s="1117"/>
      <c r="AI171" s="1117"/>
      <c r="AJ171" s="1118"/>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86" t="s">
        <v>44</v>
      </c>
      <c r="B173" s="1176"/>
      <c r="C173" s="1176"/>
      <c r="D173" s="1187"/>
      <c r="E173" s="1175" t="s">
        <v>43</v>
      </c>
      <c r="F173" s="1176"/>
      <c r="G173" s="1176"/>
      <c r="H173" s="1176"/>
      <c r="I173" s="1176"/>
      <c r="J173" s="1176"/>
      <c r="K173" s="1176"/>
      <c r="L173" s="1176"/>
      <c r="M173" s="1176"/>
      <c r="N173" s="1176"/>
      <c r="O173" s="1176"/>
      <c r="P173" s="1176"/>
      <c r="Q173" s="1176"/>
      <c r="R173" s="1176"/>
      <c r="S173" s="1176"/>
      <c r="T173" s="1176"/>
      <c r="U173" s="1176"/>
      <c r="V173" s="1176"/>
      <c r="W173" s="1176"/>
      <c r="X173" s="1176"/>
      <c r="Y173" s="1176"/>
      <c r="Z173" s="1176"/>
      <c r="AA173" s="1176"/>
      <c r="AB173" s="1176"/>
      <c r="AC173" s="1176"/>
      <c r="AD173" s="1176"/>
      <c r="AE173" s="1176"/>
      <c r="AF173" s="1176"/>
      <c r="AG173" s="1176"/>
      <c r="AH173" s="1176"/>
      <c r="AI173" s="1176"/>
      <c r="AJ173" s="1177"/>
      <c r="AK173" s="415"/>
      <c r="AT173" s="88"/>
    </row>
    <row r="174" spans="1:46" s="416" customFormat="1" ht="15" customHeight="1">
      <c r="A174" s="961" t="s">
        <v>402</v>
      </c>
      <c r="B174" s="962"/>
      <c r="C174" s="962"/>
      <c r="D174" s="963"/>
      <c r="E174" s="630"/>
      <c r="F174" s="975" t="s">
        <v>408</v>
      </c>
      <c r="G174" s="975"/>
      <c r="H174" s="975"/>
      <c r="I174" s="975"/>
      <c r="J174" s="975"/>
      <c r="K174" s="975"/>
      <c r="L174" s="975"/>
      <c r="M174" s="975"/>
      <c r="N174" s="975"/>
      <c r="O174" s="975"/>
      <c r="P174" s="975"/>
      <c r="Q174" s="975"/>
      <c r="R174" s="975"/>
      <c r="S174" s="975"/>
      <c r="T174" s="975"/>
      <c r="U174" s="975"/>
      <c r="V174" s="975"/>
      <c r="W174" s="975"/>
      <c r="X174" s="975"/>
      <c r="Y174" s="975"/>
      <c r="Z174" s="975"/>
      <c r="AA174" s="975"/>
      <c r="AB174" s="975"/>
      <c r="AC174" s="975"/>
      <c r="AD174" s="975"/>
      <c r="AE174" s="975"/>
      <c r="AF174" s="975"/>
      <c r="AG174" s="975"/>
      <c r="AH174" s="975"/>
      <c r="AI174" s="975"/>
      <c r="AJ174" s="976"/>
      <c r="AK174" s="415"/>
    </row>
    <row r="175" spans="1:46" s="416" customFormat="1" ht="15" customHeight="1">
      <c r="A175" s="964"/>
      <c r="B175" s="965"/>
      <c r="C175" s="965"/>
      <c r="D175" s="966"/>
      <c r="E175" s="629"/>
      <c r="F175" s="957" t="s">
        <v>409</v>
      </c>
      <c r="G175" s="957"/>
      <c r="H175" s="957"/>
      <c r="I175" s="957"/>
      <c r="J175" s="957"/>
      <c r="K175" s="957"/>
      <c r="L175" s="957"/>
      <c r="M175" s="957"/>
      <c r="N175" s="957"/>
      <c r="O175" s="957"/>
      <c r="P175" s="957"/>
      <c r="Q175" s="957"/>
      <c r="R175" s="957"/>
      <c r="S175" s="957"/>
      <c r="T175" s="957"/>
      <c r="U175" s="957"/>
      <c r="V175" s="957"/>
      <c r="W175" s="957"/>
      <c r="X175" s="957"/>
      <c r="Y175" s="957"/>
      <c r="Z175" s="957"/>
      <c r="AA175" s="957"/>
      <c r="AB175" s="957"/>
      <c r="AC175" s="957"/>
      <c r="AD175" s="957"/>
      <c r="AE175" s="957"/>
      <c r="AF175" s="957"/>
      <c r="AG175" s="957"/>
      <c r="AH175" s="957"/>
      <c r="AI175" s="957"/>
      <c r="AJ175" s="958"/>
      <c r="AK175" s="415"/>
    </row>
    <row r="176" spans="1:46" s="416" customFormat="1" ht="15" customHeight="1">
      <c r="A176" s="964"/>
      <c r="B176" s="965"/>
      <c r="C176" s="965"/>
      <c r="D176" s="966"/>
      <c r="E176" s="629"/>
      <c r="F176" s="957" t="s">
        <v>410</v>
      </c>
      <c r="G176" s="957"/>
      <c r="H176" s="957"/>
      <c r="I176" s="957"/>
      <c r="J176" s="957"/>
      <c r="K176" s="957"/>
      <c r="L176" s="957"/>
      <c r="M176" s="957"/>
      <c r="N176" s="957"/>
      <c r="O176" s="957"/>
      <c r="P176" s="957"/>
      <c r="Q176" s="957"/>
      <c r="R176" s="957"/>
      <c r="S176" s="957"/>
      <c r="T176" s="957"/>
      <c r="U176" s="957"/>
      <c r="V176" s="957"/>
      <c r="W176" s="957"/>
      <c r="X176" s="957"/>
      <c r="Y176" s="957"/>
      <c r="Z176" s="957"/>
      <c r="AA176" s="957"/>
      <c r="AB176" s="957"/>
      <c r="AC176" s="957"/>
      <c r="AD176" s="957"/>
      <c r="AE176" s="957"/>
      <c r="AF176" s="957"/>
      <c r="AG176" s="957"/>
      <c r="AH176" s="957"/>
      <c r="AI176" s="957"/>
      <c r="AJ176" s="958"/>
      <c r="AK176" s="415"/>
    </row>
    <row r="177" spans="1:37" s="416" customFormat="1" ht="15" customHeight="1">
      <c r="A177" s="967"/>
      <c r="B177" s="968"/>
      <c r="C177" s="968"/>
      <c r="D177" s="969"/>
      <c r="E177" s="631"/>
      <c r="F177" s="973" t="s">
        <v>411</v>
      </c>
      <c r="G177" s="973"/>
      <c r="H177" s="973"/>
      <c r="I177" s="973"/>
      <c r="J177" s="973"/>
      <c r="K177" s="973"/>
      <c r="L177" s="973"/>
      <c r="M177" s="973"/>
      <c r="N177" s="973"/>
      <c r="O177" s="973"/>
      <c r="P177" s="973"/>
      <c r="Q177" s="973"/>
      <c r="R177" s="973"/>
      <c r="S177" s="973"/>
      <c r="T177" s="973"/>
      <c r="U177" s="973"/>
      <c r="V177" s="973"/>
      <c r="W177" s="973"/>
      <c r="X177" s="973"/>
      <c r="Y177" s="973"/>
      <c r="Z177" s="973"/>
      <c r="AA177" s="973"/>
      <c r="AB177" s="973"/>
      <c r="AC177" s="973"/>
      <c r="AD177" s="973"/>
      <c r="AE177" s="973"/>
      <c r="AF177" s="973"/>
      <c r="AG177" s="973"/>
      <c r="AH177" s="973"/>
      <c r="AI177" s="973"/>
      <c r="AJ177" s="974"/>
      <c r="AK177" s="415"/>
    </row>
    <row r="178" spans="1:37" s="416" customFormat="1" ht="30" customHeight="1">
      <c r="A178" s="961" t="s">
        <v>403</v>
      </c>
      <c r="B178" s="962"/>
      <c r="C178" s="962"/>
      <c r="D178" s="963"/>
      <c r="E178" s="630"/>
      <c r="F178" s="975" t="s">
        <v>437</v>
      </c>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6"/>
      <c r="AK178" s="415"/>
    </row>
    <row r="179" spans="1:37" s="63" customFormat="1" ht="15" customHeight="1">
      <c r="A179" s="964"/>
      <c r="B179" s="965"/>
      <c r="C179" s="965"/>
      <c r="D179" s="966"/>
      <c r="E179" s="629"/>
      <c r="F179" s="957" t="s">
        <v>412</v>
      </c>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8"/>
      <c r="AK179" s="415"/>
    </row>
    <row r="180" spans="1:37" s="63" customFormat="1" ht="15" customHeight="1">
      <c r="A180" s="964"/>
      <c r="B180" s="965"/>
      <c r="C180" s="965"/>
      <c r="D180" s="966"/>
      <c r="E180" s="629"/>
      <c r="F180" s="957" t="s">
        <v>413</v>
      </c>
      <c r="G180" s="957"/>
      <c r="H180" s="957"/>
      <c r="I180" s="957"/>
      <c r="J180" s="957"/>
      <c r="K180" s="957"/>
      <c r="L180" s="957"/>
      <c r="M180" s="957"/>
      <c r="N180" s="957"/>
      <c r="O180" s="957"/>
      <c r="P180" s="957"/>
      <c r="Q180" s="957"/>
      <c r="R180" s="957"/>
      <c r="S180" s="957"/>
      <c r="T180" s="957"/>
      <c r="U180" s="957"/>
      <c r="V180" s="957"/>
      <c r="W180" s="957"/>
      <c r="X180" s="957"/>
      <c r="Y180" s="957"/>
      <c r="Z180" s="957"/>
      <c r="AA180" s="957"/>
      <c r="AB180" s="957"/>
      <c r="AC180" s="957"/>
      <c r="AD180" s="957"/>
      <c r="AE180" s="957"/>
      <c r="AF180" s="957"/>
      <c r="AG180" s="957"/>
      <c r="AH180" s="957"/>
      <c r="AI180" s="957"/>
      <c r="AJ180" s="958"/>
      <c r="AK180" s="415"/>
    </row>
    <row r="181" spans="1:37" s="63" customFormat="1" ht="15" customHeight="1">
      <c r="A181" s="967"/>
      <c r="B181" s="968"/>
      <c r="C181" s="968"/>
      <c r="D181" s="969"/>
      <c r="E181" s="631"/>
      <c r="F181" s="973" t="s">
        <v>414</v>
      </c>
      <c r="G181" s="973"/>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4"/>
      <c r="AK181" s="415"/>
    </row>
    <row r="182" spans="1:37" s="63" customFormat="1" ht="15" customHeight="1">
      <c r="A182" s="961" t="s">
        <v>404</v>
      </c>
      <c r="B182" s="962"/>
      <c r="C182" s="962"/>
      <c r="D182" s="963"/>
      <c r="E182" s="630"/>
      <c r="F182" s="975" t="s">
        <v>415</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6"/>
      <c r="AK182" s="415"/>
    </row>
    <row r="183" spans="1:37" s="63" customFormat="1" ht="30" customHeight="1">
      <c r="A183" s="964"/>
      <c r="B183" s="965"/>
      <c r="C183" s="965"/>
      <c r="D183" s="966"/>
      <c r="E183" s="629"/>
      <c r="F183" s="957" t="s">
        <v>416</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958"/>
      <c r="AK183" s="415"/>
    </row>
    <row r="184" spans="1:37" s="63" customFormat="1" ht="15" customHeight="1">
      <c r="A184" s="964"/>
      <c r="B184" s="965"/>
      <c r="C184" s="965"/>
      <c r="D184" s="966"/>
      <c r="E184" s="629"/>
      <c r="F184" s="957" t="s">
        <v>417</v>
      </c>
      <c r="G184" s="957"/>
      <c r="H184" s="957"/>
      <c r="I184" s="957"/>
      <c r="J184" s="957"/>
      <c r="K184" s="957"/>
      <c r="L184" s="957"/>
      <c r="M184" s="957"/>
      <c r="N184" s="957"/>
      <c r="O184" s="957"/>
      <c r="P184" s="957"/>
      <c r="Q184" s="957"/>
      <c r="R184" s="957"/>
      <c r="S184" s="957"/>
      <c r="T184" s="957"/>
      <c r="U184" s="957"/>
      <c r="V184" s="957"/>
      <c r="W184" s="957"/>
      <c r="X184" s="957"/>
      <c r="Y184" s="957"/>
      <c r="Z184" s="957"/>
      <c r="AA184" s="957"/>
      <c r="AB184" s="957"/>
      <c r="AC184" s="957"/>
      <c r="AD184" s="957"/>
      <c r="AE184" s="957"/>
      <c r="AF184" s="957"/>
      <c r="AG184" s="957"/>
      <c r="AH184" s="957"/>
      <c r="AI184" s="957"/>
      <c r="AJ184" s="958"/>
      <c r="AK184" s="415"/>
    </row>
    <row r="185" spans="1:37" s="63" customFormat="1" ht="15" customHeight="1">
      <c r="A185" s="964"/>
      <c r="B185" s="965"/>
      <c r="C185" s="965"/>
      <c r="D185" s="966"/>
      <c r="E185" s="629"/>
      <c r="F185" s="957" t="s">
        <v>418</v>
      </c>
      <c r="G185" s="957"/>
      <c r="H185" s="957"/>
      <c r="I185" s="957"/>
      <c r="J185" s="957"/>
      <c r="K185" s="957"/>
      <c r="L185" s="957"/>
      <c r="M185" s="957"/>
      <c r="N185" s="957"/>
      <c r="O185" s="957"/>
      <c r="P185" s="957"/>
      <c r="Q185" s="957"/>
      <c r="R185" s="957"/>
      <c r="S185" s="957"/>
      <c r="T185" s="957"/>
      <c r="U185" s="957"/>
      <c r="V185" s="957"/>
      <c r="W185" s="957"/>
      <c r="X185" s="957"/>
      <c r="Y185" s="957"/>
      <c r="Z185" s="957"/>
      <c r="AA185" s="957"/>
      <c r="AB185" s="957"/>
      <c r="AC185" s="957"/>
      <c r="AD185" s="957"/>
      <c r="AE185" s="957"/>
      <c r="AF185" s="957"/>
      <c r="AG185" s="957"/>
      <c r="AH185" s="957"/>
      <c r="AI185" s="957"/>
      <c r="AJ185" s="958"/>
      <c r="AK185" s="415"/>
    </row>
    <row r="186" spans="1:37" s="63" customFormat="1" ht="15" customHeight="1">
      <c r="A186" s="967"/>
      <c r="B186" s="968"/>
      <c r="C186" s="968"/>
      <c r="D186" s="969"/>
      <c r="E186" s="631"/>
      <c r="F186" s="973" t="s">
        <v>431</v>
      </c>
      <c r="G186" s="973"/>
      <c r="H186" s="973"/>
      <c r="I186" s="973"/>
      <c r="J186" s="973"/>
      <c r="K186" s="973"/>
      <c r="L186" s="973"/>
      <c r="M186" s="973"/>
      <c r="N186" s="973"/>
      <c r="O186" s="973"/>
      <c r="P186" s="973"/>
      <c r="Q186" s="973"/>
      <c r="R186" s="973"/>
      <c r="S186" s="973"/>
      <c r="T186" s="973"/>
      <c r="U186" s="973"/>
      <c r="V186" s="973"/>
      <c r="W186" s="973"/>
      <c r="X186" s="973"/>
      <c r="Y186" s="973"/>
      <c r="Z186" s="973"/>
      <c r="AA186" s="973"/>
      <c r="AB186" s="973"/>
      <c r="AC186" s="973"/>
      <c r="AD186" s="973"/>
      <c r="AE186" s="973"/>
      <c r="AF186" s="973"/>
      <c r="AG186" s="973"/>
      <c r="AH186" s="973"/>
      <c r="AI186" s="973"/>
      <c r="AJ186" s="974"/>
      <c r="AK186" s="415"/>
    </row>
    <row r="187" spans="1:37" s="63" customFormat="1" ht="30" customHeight="1">
      <c r="A187" s="961" t="s">
        <v>405</v>
      </c>
      <c r="B187" s="962"/>
      <c r="C187" s="962"/>
      <c r="D187" s="963"/>
      <c r="E187" s="630"/>
      <c r="F187" s="975" t="s">
        <v>419</v>
      </c>
      <c r="G187" s="975"/>
      <c r="H187" s="975"/>
      <c r="I187" s="975"/>
      <c r="J187" s="975"/>
      <c r="K187" s="975"/>
      <c r="L187" s="975"/>
      <c r="M187" s="975"/>
      <c r="N187" s="975"/>
      <c r="O187" s="975"/>
      <c r="P187" s="975"/>
      <c r="Q187" s="975"/>
      <c r="R187" s="975"/>
      <c r="S187" s="975"/>
      <c r="T187" s="975"/>
      <c r="U187" s="975"/>
      <c r="V187" s="975"/>
      <c r="W187" s="975"/>
      <c r="X187" s="975"/>
      <c r="Y187" s="975"/>
      <c r="Z187" s="975"/>
      <c r="AA187" s="975"/>
      <c r="AB187" s="975"/>
      <c r="AC187" s="975"/>
      <c r="AD187" s="975"/>
      <c r="AE187" s="975"/>
      <c r="AF187" s="975"/>
      <c r="AG187" s="975"/>
      <c r="AH187" s="975"/>
      <c r="AI187" s="975"/>
      <c r="AJ187" s="976"/>
      <c r="AK187" s="415"/>
    </row>
    <row r="188" spans="1:37" s="63" customFormat="1" ht="15" customHeight="1">
      <c r="A188" s="964"/>
      <c r="B188" s="965"/>
      <c r="C188" s="965"/>
      <c r="D188" s="966"/>
      <c r="E188" s="629"/>
      <c r="F188" s="957" t="s">
        <v>420</v>
      </c>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8"/>
      <c r="AK188" s="415"/>
    </row>
    <row r="189" spans="1:37" s="63" customFormat="1" ht="15" customHeight="1">
      <c r="A189" s="964"/>
      <c r="B189" s="965"/>
      <c r="C189" s="965"/>
      <c r="D189" s="966"/>
      <c r="E189" s="629"/>
      <c r="F189" s="957" t="s">
        <v>421</v>
      </c>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8"/>
      <c r="AK189" s="415"/>
    </row>
    <row r="190" spans="1:37" s="63" customFormat="1" ht="15" customHeight="1">
      <c r="A190" s="967"/>
      <c r="B190" s="968"/>
      <c r="C190" s="968"/>
      <c r="D190" s="969"/>
      <c r="E190" s="631"/>
      <c r="F190" s="973" t="s">
        <v>422</v>
      </c>
      <c r="G190" s="973"/>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4"/>
      <c r="AK190" s="415"/>
    </row>
    <row r="191" spans="1:37" s="63" customFormat="1" ht="15" customHeight="1">
      <c r="A191" s="961" t="s">
        <v>407</v>
      </c>
      <c r="B191" s="962"/>
      <c r="C191" s="962"/>
      <c r="D191" s="963"/>
      <c r="E191" s="630"/>
      <c r="F191" s="975" t="s">
        <v>423</v>
      </c>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6"/>
      <c r="AK191" s="56"/>
    </row>
    <row r="192" spans="1:37" s="63" customFormat="1" ht="30" customHeight="1">
      <c r="A192" s="964"/>
      <c r="B192" s="965"/>
      <c r="C192" s="965"/>
      <c r="D192" s="966"/>
      <c r="E192" s="629"/>
      <c r="F192" s="957" t="s">
        <v>424</v>
      </c>
      <c r="G192" s="957"/>
      <c r="H192" s="957"/>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8"/>
    </row>
    <row r="193" spans="1:46" s="63" customFormat="1" ht="15" customHeight="1">
      <c r="A193" s="964"/>
      <c r="B193" s="965"/>
      <c r="C193" s="965"/>
      <c r="D193" s="966"/>
      <c r="E193" s="629"/>
      <c r="F193" s="957" t="s">
        <v>425</v>
      </c>
      <c r="G193" s="957"/>
      <c r="H193" s="957"/>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8"/>
    </row>
    <row r="194" spans="1:46" s="63" customFormat="1" ht="15" customHeight="1">
      <c r="A194" s="967"/>
      <c r="B194" s="968"/>
      <c r="C194" s="968"/>
      <c r="D194" s="969"/>
      <c r="E194" s="631"/>
      <c r="F194" s="973" t="s">
        <v>426</v>
      </c>
      <c r="G194" s="973"/>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4"/>
    </row>
    <row r="195" spans="1:46" s="63" customFormat="1" ht="30" customHeight="1">
      <c r="A195" s="961" t="s">
        <v>406</v>
      </c>
      <c r="B195" s="962"/>
      <c r="C195" s="962"/>
      <c r="D195" s="963"/>
      <c r="E195" s="630"/>
      <c r="F195" s="975" t="s">
        <v>427</v>
      </c>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6"/>
      <c r="AK195" s="405"/>
    </row>
    <row r="196" spans="1:46" s="63" customFormat="1" ht="15" customHeight="1">
      <c r="A196" s="964"/>
      <c r="B196" s="965"/>
      <c r="C196" s="965"/>
      <c r="D196" s="966"/>
      <c r="E196" s="629"/>
      <c r="F196" s="957" t="s">
        <v>428</v>
      </c>
      <c r="G196" s="957"/>
      <c r="H196" s="957"/>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8"/>
      <c r="AK196" s="415"/>
    </row>
    <row r="197" spans="1:46" s="63" customFormat="1" ht="15" customHeight="1">
      <c r="A197" s="964"/>
      <c r="B197" s="965"/>
      <c r="C197" s="965"/>
      <c r="D197" s="966"/>
      <c r="E197" s="629"/>
      <c r="F197" s="957" t="s">
        <v>429</v>
      </c>
      <c r="G197" s="957"/>
      <c r="H197" s="957"/>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8"/>
      <c r="AK197" s="415"/>
    </row>
    <row r="198" spans="1:46" s="63" customFormat="1" ht="15" customHeight="1" thickBot="1">
      <c r="A198" s="970"/>
      <c r="B198" s="971"/>
      <c r="C198" s="971"/>
      <c r="D198" s="972"/>
      <c r="E198" s="634"/>
      <c r="F198" s="959" t="s">
        <v>430</v>
      </c>
      <c r="G198" s="959"/>
      <c r="H198" s="959"/>
      <c r="I198" s="959"/>
      <c r="J198" s="959"/>
      <c r="K198" s="959"/>
      <c r="L198" s="959"/>
      <c r="M198" s="959"/>
      <c r="N198" s="959"/>
      <c r="O198" s="959"/>
      <c r="P198" s="959"/>
      <c r="Q198" s="959"/>
      <c r="R198" s="959"/>
      <c r="S198" s="959"/>
      <c r="T198" s="959"/>
      <c r="U198" s="959"/>
      <c r="V198" s="959"/>
      <c r="W198" s="959"/>
      <c r="X198" s="959"/>
      <c r="Y198" s="959"/>
      <c r="Z198" s="959"/>
      <c r="AA198" s="959"/>
      <c r="AB198" s="959"/>
      <c r="AC198" s="959"/>
      <c r="AD198" s="959"/>
      <c r="AE198" s="959"/>
      <c r="AF198" s="959"/>
      <c r="AG198" s="959"/>
      <c r="AH198" s="959"/>
      <c r="AI198" s="959"/>
      <c r="AJ198" s="960"/>
      <c r="AK198" s="56"/>
    </row>
    <row r="199" spans="1:46" s="63" customFormat="1" ht="30" customHeight="1" thickBot="1">
      <c r="A199" s="1215" t="s">
        <v>436</v>
      </c>
      <c r="B199" s="1216"/>
      <c r="C199" s="1216"/>
      <c r="D199" s="1216"/>
      <c r="E199" s="1216"/>
      <c r="F199" s="1216"/>
      <c r="G199" s="1216"/>
      <c r="H199" s="1216"/>
      <c r="I199" s="1216"/>
      <c r="J199" s="1216"/>
      <c r="K199" s="1216"/>
      <c r="L199" s="1216"/>
      <c r="M199" s="1216"/>
      <c r="N199" s="1217"/>
      <c r="O199" s="1195"/>
      <c r="P199" s="1195"/>
      <c r="Q199" s="1196" t="s">
        <v>373</v>
      </c>
      <c r="R199" s="1196"/>
      <c r="S199" s="954"/>
      <c r="T199" s="955"/>
      <c r="U199" s="955"/>
      <c r="V199" s="955"/>
      <c r="W199" s="955"/>
      <c r="X199" s="955"/>
      <c r="Y199" s="955"/>
      <c r="Z199" s="955"/>
      <c r="AA199" s="955"/>
      <c r="AB199" s="955"/>
      <c r="AC199" s="955"/>
      <c r="AD199" s="955"/>
      <c r="AE199" s="955"/>
      <c r="AF199" s="955"/>
      <c r="AG199" s="955"/>
      <c r="AH199" s="955"/>
      <c r="AI199" s="955"/>
      <c r="AJ199" s="956"/>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438</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20"/>
      <c r="AH203" s="421" t="s">
        <v>106</v>
      </c>
      <c r="AI203" s="420"/>
      <c r="AJ203" s="422"/>
      <c r="AK203" s="2"/>
      <c r="AT203" s="88"/>
    </row>
    <row r="204" spans="1:46" ht="14.25" thickBot="1">
      <c r="A204" s="423" t="s">
        <v>148</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222" t="s">
        <v>25</v>
      </c>
      <c r="B205" s="1223"/>
      <c r="C205" s="1223"/>
      <c r="D205" s="1224"/>
      <c r="E205" s="424"/>
      <c r="F205" s="425" t="s">
        <v>317</v>
      </c>
      <c r="G205" s="425"/>
      <c r="H205" s="425"/>
      <c r="I205" s="425"/>
      <c r="J205" s="425"/>
      <c r="K205" s="425"/>
      <c r="L205" s="425"/>
      <c r="M205" s="425"/>
      <c r="N205" s="425"/>
      <c r="O205" s="426"/>
      <c r="P205" s="426"/>
      <c r="Q205" s="426"/>
      <c r="R205" s="489"/>
      <c r="S205" s="489"/>
      <c r="T205" s="489"/>
      <c r="U205" s="425" t="s">
        <v>230</v>
      </c>
      <c r="V205" s="427"/>
      <c r="W205" s="427" t="s">
        <v>232</v>
      </c>
      <c r="X205" s="427"/>
      <c r="Y205" s="427"/>
      <c r="Z205" s="425"/>
      <c r="AA205" s="426"/>
      <c r="AB205" s="426"/>
      <c r="AC205" s="426"/>
      <c r="AD205" s="426"/>
      <c r="AE205" s="426"/>
      <c r="AF205" s="426"/>
      <c r="AG205" s="426"/>
      <c r="AH205" s="426"/>
      <c r="AI205" s="426"/>
      <c r="AJ205" s="428"/>
      <c r="AK205" s="2"/>
    </row>
    <row r="206" spans="1:46" s="416" customFormat="1" ht="15" customHeight="1">
      <c r="A206" s="1225"/>
      <c r="B206" s="1226"/>
      <c r="C206" s="1226"/>
      <c r="D206" s="1227"/>
      <c r="E206" s="429"/>
      <c r="F206" s="431" t="s">
        <v>64</v>
      </c>
      <c r="G206" s="431"/>
      <c r="H206" s="431"/>
      <c r="I206" s="431"/>
      <c r="J206" s="431"/>
      <c r="K206" s="431"/>
      <c r="L206" s="431"/>
      <c r="M206" s="430"/>
      <c r="N206" s="430"/>
      <c r="O206" s="430"/>
      <c r="P206" s="430"/>
      <c r="Q206" s="430"/>
      <c r="R206" s="490"/>
      <c r="S206" s="490"/>
      <c r="T206" s="490"/>
      <c r="U206" s="431" t="s">
        <v>231</v>
      </c>
      <c r="V206" s="432"/>
      <c r="W206" s="432" t="s">
        <v>232</v>
      </c>
      <c r="X206" s="432"/>
      <c r="Y206" s="432"/>
      <c r="Z206" s="431"/>
      <c r="AA206" s="433"/>
      <c r="AB206" s="430"/>
      <c r="AC206" s="430"/>
      <c r="AD206" s="430"/>
      <c r="AE206" s="430"/>
      <c r="AF206" s="430"/>
      <c r="AG206" s="430"/>
      <c r="AH206" s="430"/>
      <c r="AI206" s="430"/>
      <c r="AJ206" s="417"/>
      <c r="AK206" s="56"/>
    </row>
    <row r="207" spans="1:46" s="63" customFormat="1" ht="15" customHeight="1">
      <c r="A207" s="1228" t="s">
        <v>26</v>
      </c>
      <c r="B207" s="1229"/>
      <c r="C207" s="1229"/>
      <c r="D207" s="1230"/>
      <c r="E207" s="429"/>
      <c r="F207" s="957" t="s">
        <v>27</v>
      </c>
      <c r="G207" s="957"/>
      <c r="H207" s="957"/>
      <c r="I207" s="957"/>
      <c r="J207" s="957"/>
      <c r="K207" s="957"/>
      <c r="L207" s="957"/>
      <c r="M207" s="957"/>
      <c r="N207" s="957"/>
      <c r="O207" s="957"/>
      <c r="P207" s="957"/>
      <c r="Q207" s="957"/>
      <c r="R207" s="957"/>
      <c r="S207" s="957"/>
      <c r="T207" s="957"/>
      <c r="U207" s="431" t="s">
        <v>231</v>
      </c>
      <c r="V207" s="432"/>
      <c r="W207" s="432" t="s">
        <v>232</v>
      </c>
      <c r="X207" s="432"/>
      <c r="Y207" s="432"/>
      <c r="Z207" s="431"/>
      <c r="AA207" s="431"/>
      <c r="AB207" s="431"/>
      <c r="AC207" s="431"/>
      <c r="AD207" s="430"/>
      <c r="AE207" s="430"/>
      <c r="AF207" s="430"/>
      <c r="AG207" s="430"/>
      <c r="AH207" s="430"/>
      <c r="AI207" s="430"/>
      <c r="AJ207" s="417"/>
      <c r="AK207" s="56"/>
    </row>
    <row r="208" spans="1:46" s="63" customFormat="1" ht="15" customHeight="1" thickBot="1">
      <c r="A208" s="1231"/>
      <c r="B208" s="1232"/>
      <c r="C208" s="1232"/>
      <c r="D208" s="1233"/>
      <c r="E208" s="434"/>
      <c r="F208" s="435" t="s">
        <v>51</v>
      </c>
      <c r="G208" s="435"/>
      <c r="H208" s="1194"/>
      <c r="I208" s="1194"/>
      <c r="J208" s="1194"/>
      <c r="K208" s="1194"/>
      <c r="L208" s="1194"/>
      <c r="M208" s="1194"/>
      <c r="N208" s="1194"/>
      <c r="O208" s="1194"/>
      <c r="P208" s="1194"/>
      <c r="Q208" s="1194"/>
      <c r="R208" s="1194"/>
      <c r="S208" s="1194"/>
      <c r="T208" s="1194"/>
      <c r="U208" s="1194"/>
      <c r="V208" s="1194"/>
      <c r="W208" s="1194"/>
      <c r="X208" s="1194"/>
      <c r="Y208" s="436" t="s">
        <v>52</v>
      </c>
      <c r="Z208" s="437" t="s">
        <v>231</v>
      </c>
      <c r="AA208" s="438"/>
      <c r="AB208" s="438" t="s">
        <v>233</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335</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219" t="s">
        <v>86</v>
      </c>
      <c r="C212" s="1220"/>
      <c r="D212" s="1220"/>
      <c r="E212" s="1220"/>
      <c r="F212" s="1220"/>
      <c r="G212" s="1220"/>
      <c r="H212" s="1220"/>
      <c r="I212" s="1220"/>
      <c r="J212" s="1220"/>
      <c r="K212" s="1220"/>
      <c r="L212" s="1220"/>
      <c r="M212" s="1220"/>
      <c r="N212" s="1220"/>
      <c r="O212" s="1220"/>
      <c r="P212" s="1220"/>
      <c r="Q212" s="1220"/>
      <c r="R212" s="1220"/>
      <c r="S212" s="1220"/>
      <c r="T212" s="1220"/>
      <c r="U212" s="1220"/>
      <c r="V212" s="1220"/>
      <c r="W212" s="1220"/>
      <c r="X212" s="1220"/>
      <c r="Y212" s="1221"/>
      <c r="Z212" s="1197" t="s">
        <v>58</v>
      </c>
      <c r="AA212" s="1198"/>
      <c r="AB212" s="1198"/>
      <c r="AC212" s="1198"/>
      <c r="AD212" s="1198"/>
      <c r="AE212" s="1198"/>
      <c r="AF212" s="1198"/>
      <c r="AG212" s="1198"/>
      <c r="AH212" s="1198"/>
      <c r="AI212" s="1198"/>
      <c r="AJ212" s="1199"/>
      <c r="AK212" s="56"/>
    </row>
    <row r="213" spans="1:46" ht="16.5" customHeight="1">
      <c r="A213" s="441"/>
      <c r="B213" s="443"/>
      <c r="C213" s="444" t="s">
        <v>103</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203" t="s">
        <v>60</v>
      </c>
      <c r="AA213" s="1204"/>
      <c r="AB213" s="1204"/>
      <c r="AC213" s="1204"/>
      <c r="AD213" s="1204"/>
      <c r="AE213" s="1204"/>
      <c r="AF213" s="1204"/>
      <c r="AG213" s="1204"/>
      <c r="AH213" s="1204"/>
      <c r="AI213" s="1204"/>
      <c r="AJ213" s="1205"/>
      <c r="AK213" s="56"/>
    </row>
    <row r="214" spans="1:46" ht="16.5" customHeight="1">
      <c r="A214" s="441"/>
      <c r="B214" s="447"/>
      <c r="C214" s="448" t="s">
        <v>104</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200" t="s">
        <v>61</v>
      </c>
      <c r="AA214" s="1201"/>
      <c r="AB214" s="1201"/>
      <c r="AC214" s="1201"/>
      <c r="AD214" s="1201"/>
      <c r="AE214" s="1201"/>
      <c r="AF214" s="1201"/>
      <c r="AG214" s="1201"/>
      <c r="AH214" s="1201"/>
      <c r="AI214" s="1201"/>
      <c r="AJ214" s="1202"/>
      <c r="AK214" s="56"/>
    </row>
    <row r="215" spans="1:46" ht="16.5" customHeight="1">
      <c r="A215" s="441"/>
      <c r="B215" s="447"/>
      <c r="C215" s="448" t="s">
        <v>132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200" t="s">
        <v>394</v>
      </c>
      <c r="AA215" s="1201"/>
      <c r="AB215" s="1201"/>
      <c r="AC215" s="1201"/>
      <c r="AD215" s="1201"/>
      <c r="AE215" s="1201"/>
      <c r="AF215" s="1201"/>
      <c r="AG215" s="1201"/>
      <c r="AH215" s="1201"/>
      <c r="AI215" s="1201"/>
      <c r="AJ215" s="1202"/>
      <c r="AK215" s="56"/>
    </row>
    <row r="216" spans="1:46" ht="16.5" customHeight="1">
      <c r="A216" s="441"/>
      <c r="B216" s="447"/>
      <c r="C216" s="448" t="s">
        <v>227</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00" t="s">
        <v>228</v>
      </c>
      <c r="AA216" s="1201"/>
      <c r="AB216" s="1201"/>
      <c r="AC216" s="1201"/>
      <c r="AD216" s="1201"/>
      <c r="AE216" s="1201"/>
      <c r="AF216" s="1201"/>
      <c r="AG216" s="1201"/>
      <c r="AH216" s="1201"/>
      <c r="AI216" s="1201"/>
      <c r="AJ216" s="1202"/>
      <c r="AK216" s="56"/>
    </row>
    <row r="217" spans="1:46" ht="25.5" customHeight="1">
      <c r="A217" s="441"/>
      <c r="B217" s="447"/>
      <c r="C217" s="1192" t="s">
        <v>133</v>
      </c>
      <c r="D217" s="1192"/>
      <c r="E217" s="1192"/>
      <c r="F217" s="1192"/>
      <c r="G217" s="1192"/>
      <c r="H217" s="1192"/>
      <c r="I217" s="1192"/>
      <c r="J217" s="1192"/>
      <c r="K217" s="1192"/>
      <c r="L217" s="1192"/>
      <c r="M217" s="1192"/>
      <c r="N217" s="1192"/>
      <c r="O217" s="1192"/>
      <c r="P217" s="1192"/>
      <c r="Q217" s="1192"/>
      <c r="R217" s="1192"/>
      <c r="S217" s="1192"/>
      <c r="T217" s="1192"/>
      <c r="U217" s="1192"/>
      <c r="V217" s="1192"/>
      <c r="W217" s="1192"/>
      <c r="X217" s="1192"/>
      <c r="Y217" s="1193"/>
      <c r="Z217" s="1206" t="s">
        <v>135</v>
      </c>
      <c r="AA217" s="1207"/>
      <c r="AB217" s="1207"/>
      <c r="AC217" s="1207"/>
      <c r="AD217" s="1207"/>
      <c r="AE217" s="1207"/>
      <c r="AF217" s="1207"/>
      <c r="AG217" s="1207"/>
      <c r="AH217" s="1207"/>
      <c r="AI217" s="1207"/>
      <c r="AJ217" s="1208"/>
      <c r="AK217" s="56"/>
    </row>
    <row r="218" spans="1:46" ht="16.5" customHeight="1">
      <c r="A218" s="441"/>
      <c r="B218" s="447"/>
      <c r="C218" s="1192" t="s">
        <v>134</v>
      </c>
      <c r="D218" s="1192"/>
      <c r="E218" s="1192"/>
      <c r="F218" s="1192"/>
      <c r="G218" s="1192"/>
      <c r="H218" s="1192"/>
      <c r="I218" s="1192"/>
      <c r="J218" s="1192"/>
      <c r="K218" s="1192"/>
      <c r="L218" s="1192"/>
      <c r="M218" s="1192"/>
      <c r="N218" s="1192"/>
      <c r="O218" s="1192"/>
      <c r="P218" s="1192"/>
      <c r="Q218" s="1192"/>
      <c r="R218" s="1192"/>
      <c r="S218" s="1192"/>
      <c r="T218" s="1192"/>
      <c r="U218" s="1192"/>
      <c r="V218" s="1192"/>
      <c r="W218" s="1192"/>
      <c r="X218" s="1192"/>
      <c r="Y218" s="1193"/>
      <c r="Z218" s="1209" t="s">
        <v>136</v>
      </c>
      <c r="AA218" s="1210"/>
      <c r="AB218" s="1210"/>
      <c r="AC218" s="1210"/>
      <c r="AD218" s="1210"/>
      <c r="AE218" s="1210"/>
      <c r="AF218" s="1210"/>
      <c r="AG218" s="1210"/>
      <c r="AH218" s="1210"/>
      <c r="AI218" s="1210"/>
      <c r="AJ218" s="1211"/>
      <c r="AK218" s="451"/>
    </row>
    <row r="219" spans="1:46" ht="16.5" customHeight="1" thickBot="1">
      <c r="A219" s="441"/>
      <c r="B219" s="452"/>
      <c r="C219" s="453" t="s">
        <v>105</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212" t="s">
        <v>59</v>
      </c>
      <c r="AA219" s="1213"/>
      <c r="AB219" s="1213"/>
      <c r="AC219" s="1213"/>
      <c r="AD219" s="1213"/>
      <c r="AE219" s="1213"/>
      <c r="AF219" s="1213"/>
      <c r="AG219" s="1213"/>
      <c r="AH219" s="1213"/>
      <c r="AI219" s="1213"/>
      <c r="AJ219" s="1214"/>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142</v>
      </c>
      <c r="C221" s="457" t="s">
        <v>141</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143</v>
      </c>
      <c r="C222" s="1191" t="s">
        <v>372</v>
      </c>
      <c r="D222" s="1191"/>
      <c r="E222" s="1191"/>
      <c r="F222" s="1191"/>
      <c r="G222" s="1191"/>
      <c r="H222" s="1191"/>
      <c r="I222" s="1191"/>
      <c r="J222" s="1191"/>
      <c r="K222" s="1191"/>
      <c r="L222" s="1191"/>
      <c r="M222" s="1191"/>
      <c r="N222" s="1191"/>
      <c r="O222" s="1191"/>
      <c r="P222" s="1191"/>
      <c r="Q222" s="1191"/>
      <c r="R222" s="1191"/>
      <c r="S222" s="1191"/>
      <c r="T222" s="1191"/>
      <c r="U222" s="1191"/>
      <c r="V222" s="1191"/>
      <c r="W222" s="1191"/>
      <c r="X222" s="1191"/>
      <c r="Y222" s="1191"/>
      <c r="Z222" s="1191"/>
      <c r="AA222" s="1191"/>
      <c r="AB222" s="1191"/>
      <c r="AC222" s="1191"/>
      <c r="AD222" s="1191"/>
      <c r="AE222" s="1191"/>
      <c r="AF222" s="1191"/>
      <c r="AG222" s="1191"/>
      <c r="AH222" s="1191"/>
      <c r="AI222" s="1191"/>
      <c r="AJ222" s="1191"/>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06" t="s">
        <v>249</v>
      </c>
      <c r="C225" s="1106"/>
      <c r="D225" s="1106"/>
      <c r="E225" s="1106"/>
      <c r="F225" s="1106"/>
      <c r="G225" s="1106"/>
      <c r="H225" s="1106"/>
      <c r="I225" s="1106"/>
      <c r="J225" s="1106"/>
      <c r="K225" s="1106"/>
      <c r="L225" s="1106"/>
      <c r="M225" s="1106"/>
      <c r="N225" s="1106"/>
      <c r="O225" s="1106"/>
      <c r="P225" s="1106"/>
      <c r="Q225" s="1106"/>
      <c r="R225" s="1106"/>
      <c r="S225" s="1106"/>
      <c r="T225" s="1106"/>
      <c r="U225" s="1106"/>
      <c r="V225" s="1106"/>
      <c r="W225" s="1106"/>
      <c r="X225" s="1106"/>
      <c r="Y225" s="1106"/>
      <c r="Z225" s="1106"/>
      <c r="AA225" s="1106"/>
      <c r="AB225" s="1106"/>
      <c r="AC225" s="1106"/>
      <c r="AD225" s="1106"/>
      <c r="AE225" s="1106"/>
      <c r="AF225" s="1106"/>
      <c r="AG225" s="1106"/>
      <c r="AH225" s="1106"/>
      <c r="AI225" s="1106"/>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07">
        <v>4</v>
      </c>
      <c r="E227" s="1108"/>
      <c r="F227" s="468" t="s">
        <v>5</v>
      </c>
      <c r="G227" s="1107">
        <v>4</v>
      </c>
      <c r="H227" s="1108"/>
      <c r="I227" s="468" t="s">
        <v>4</v>
      </c>
      <c r="J227" s="1107">
        <v>1</v>
      </c>
      <c r="K227" s="1108"/>
      <c r="L227" s="468" t="s">
        <v>3</v>
      </c>
      <c r="M227" s="469"/>
      <c r="N227" s="1109" t="s">
        <v>6</v>
      </c>
      <c r="O227" s="1109"/>
      <c r="P227" s="1109"/>
      <c r="Q227" s="1110" t="str">
        <f>IF(G10="","",G10)</f>
        <v>株式会社ラッシュ</v>
      </c>
      <c r="R227" s="1110"/>
      <c r="S227" s="1110"/>
      <c r="T227" s="1110"/>
      <c r="U227" s="1110"/>
      <c r="V227" s="1110"/>
      <c r="W227" s="1110"/>
      <c r="X227" s="1110"/>
      <c r="Y227" s="1110"/>
      <c r="Z227" s="1110"/>
      <c r="AA227" s="1110"/>
      <c r="AB227" s="1110"/>
      <c r="AC227" s="1110"/>
      <c r="AD227" s="1110"/>
      <c r="AE227" s="1110"/>
      <c r="AF227" s="1110"/>
      <c r="AG227" s="1110"/>
      <c r="AH227" s="1110"/>
      <c r="AI227" s="1110"/>
      <c r="AJ227" s="1111"/>
    </row>
    <row r="228" spans="1:36" s="470" customFormat="1" ht="13.5" customHeight="1">
      <c r="A228" s="471"/>
      <c r="B228" s="472"/>
      <c r="C228" s="473"/>
      <c r="D228" s="473"/>
      <c r="E228" s="473"/>
      <c r="F228" s="473"/>
      <c r="G228" s="473"/>
      <c r="H228" s="473"/>
      <c r="I228" s="473"/>
      <c r="J228" s="473"/>
      <c r="K228" s="473"/>
      <c r="L228" s="473"/>
      <c r="M228" s="473"/>
      <c r="N228" s="1100" t="s">
        <v>82</v>
      </c>
      <c r="O228" s="1100"/>
      <c r="P228" s="1100"/>
      <c r="Q228" s="1101" t="s">
        <v>83</v>
      </c>
      <c r="R228" s="1101"/>
      <c r="S228" s="1102" t="s">
        <v>553</v>
      </c>
      <c r="T228" s="1102"/>
      <c r="U228" s="1102"/>
      <c r="V228" s="1102"/>
      <c r="W228" s="1102"/>
      <c r="X228" s="1103" t="s">
        <v>84</v>
      </c>
      <c r="Y228" s="1103"/>
      <c r="Z228" s="1102" t="s">
        <v>554</v>
      </c>
      <c r="AA228" s="1102"/>
      <c r="AB228" s="1102"/>
      <c r="AC228" s="1102"/>
      <c r="AD228" s="1102"/>
      <c r="AE228" s="1102"/>
      <c r="AF228" s="1102"/>
      <c r="AG228" s="1102"/>
      <c r="AH228" s="1102"/>
      <c r="AI228" s="1104"/>
      <c r="AJ228" s="1105"/>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7" right="0.7" top="0.75" bottom="0.75" header="0.3" footer="0.3"/>
  <pageSetup paperSize="9" scale="90" fitToHeight="0" orientation="portrait" r:id="rId1"/>
  <headerFooter alignWithMargins="0"/>
  <rowBreaks count="7" manualBreakCount="7">
    <brk id="46" max="37" man="1"/>
    <brk id="67" max="37" man="1"/>
    <brk id="107"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X15" sqref="X15"/>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432</v>
      </c>
      <c r="G1" s="57" t="s">
        <v>318</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94" t="s">
        <v>6</v>
      </c>
      <c r="B3" s="1294"/>
      <c r="C3" s="1295"/>
      <c r="D3" s="1291" t="str">
        <f>IF(基本情報入力シート!M16="","",基本情報入力シート!M16)</f>
        <v>株式会社ラッシュ</v>
      </c>
      <c r="E3" s="1292"/>
      <c r="F3" s="1292"/>
      <c r="G3" s="1292"/>
      <c r="H3" s="1292"/>
      <c r="I3" s="1292"/>
      <c r="J3" s="1292"/>
      <c r="K3" s="1292"/>
      <c r="L3" s="1292"/>
      <c r="M3" s="1292"/>
      <c r="N3" s="1292"/>
      <c r="O3" s="1293"/>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314" t="s">
        <v>319</v>
      </c>
      <c r="B5" s="1315"/>
      <c r="C5" s="1315"/>
      <c r="D5" s="1315"/>
      <c r="E5" s="1315"/>
      <c r="F5" s="1315"/>
      <c r="G5" s="1315"/>
      <c r="H5" s="1315"/>
      <c r="I5" s="1315"/>
      <c r="J5" s="1315"/>
      <c r="K5" s="1315"/>
      <c r="L5" s="1315"/>
      <c r="M5" s="1315"/>
      <c r="N5" s="1315"/>
      <c r="O5" s="497">
        <f>IF(SUM(AG12:AG111)=0,"",SUM(AG12:AG111))</f>
        <v>2188752</v>
      </c>
      <c r="P5" s="496"/>
      <c r="Q5" s="494"/>
      <c r="U5" s="494"/>
    </row>
    <row r="6" spans="1:33" ht="21" customHeight="1" thickBot="1">
      <c r="Q6" s="108"/>
      <c r="AG6" s="498"/>
    </row>
    <row r="7" spans="1:33" ht="18" customHeight="1">
      <c r="A7" s="1298"/>
      <c r="B7" s="1300" t="s">
        <v>321</v>
      </c>
      <c r="C7" s="1301"/>
      <c r="D7" s="1301"/>
      <c r="E7" s="1301"/>
      <c r="F7" s="1301"/>
      <c r="G7" s="1301"/>
      <c r="H7" s="1301"/>
      <c r="I7" s="1301"/>
      <c r="J7" s="1301"/>
      <c r="K7" s="1302"/>
      <c r="L7" s="1306" t="s">
        <v>95</v>
      </c>
      <c r="M7" s="1279" t="s">
        <v>168</v>
      </c>
      <c r="N7" s="1281"/>
      <c r="O7" s="1308" t="s">
        <v>108</v>
      </c>
      <c r="P7" s="1310" t="s">
        <v>56</v>
      </c>
      <c r="Q7" s="1312" t="s">
        <v>367</v>
      </c>
      <c r="R7" s="499" t="s">
        <v>294</v>
      </c>
      <c r="S7" s="500"/>
      <c r="T7" s="500"/>
      <c r="U7" s="500"/>
      <c r="V7" s="500"/>
      <c r="W7" s="500"/>
      <c r="X7" s="500"/>
      <c r="Y7" s="500"/>
      <c r="Z7" s="500"/>
      <c r="AA7" s="500"/>
      <c r="AB7" s="500"/>
      <c r="AC7" s="500"/>
      <c r="AD7" s="500"/>
      <c r="AE7" s="500"/>
      <c r="AF7" s="500"/>
      <c r="AG7" s="501"/>
    </row>
    <row r="8" spans="1:33" ht="14.25">
      <c r="A8" s="1299"/>
      <c r="B8" s="1303"/>
      <c r="C8" s="1304"/>
      <c r="D8" s="1304"/>
      <c r="E8" s="1304"/>
      <c r="F8" s="1304"/>
      <c r="G8" s="1304"/>
      <c r="H8" s="1304"/>
      <c r="I8" s="1304"/>
      <c r="J8" s="1304"/>
      <c r="K8" s="1305"/>
      <c r="L8" s="1307"/>
      <c r="M8" s="1282"/>
      <c r="N8" s="1284"/>
      <c r="O8" s="1309"/>
      <c r="P8" s="1311"/>
      <c r="Q8" s="1313"/>
      <c r="R8" s="502"/>
      <c r="S8" s="1296" t="s">
        <v>74</v>
      </c>
      <c r="T8" s="1297"/>
      <c r="U8" s="1276" t="s">
        <v>75</v>
      </c>
      <c r="V8" s="1277"/>
      <c r="W8" s="1277"/>
      <c r="X8" s="1277"/>
      <c r="Y8" s="1277"/>
      <c r="Z8" s="1277"/>
      <c r="AA8" s="1277"/>
      <c r="AB8" s="1277"/>
      <c r="AC8" s="1277"/>
      <c r="AD8" s="1277"/>
      <c r="AE8" s="1277"/>
      <c r="AF8" s="1278"/>
      <c r="AG8" s="503" t="s">
        <v>77</v>
      </c>
    </row>
    <row r="9" spans="1:33" ht="13.5" customHeight="1">
      <c r="A9" s="1299"/>
      <c r="B9" s="1303"/>
      <c r="C9" s="1304"/>
      <c r="D9" s="1304"/>
      <c r="E9" s="1304"/>
      <c r="F9" s="1304"/>
      <c r="G9" s="1304"/>
      <c r="H9" s="1304"/>
      <c r="I9" s="1304"/>
      <c r="J9" s="1304"/>
      <c r="K9" s="1305"/>
      <c r="L9" s="1307"/>
      <c r="M9" s="1316"/>
      <c r="N9" s="1317"/>
      <c r="O9" s="1309"/>
      <c r="P9" s="1311"/>
      <c r="Q9" s="1313"/>
      <c r="R9" s="1285" t="s">
        <v>71</v>
      </c>
      <c r="S9" s="1286" t="s">
        <v>320</v>
      </c>
      <c r="T9" s="1289" t="s">
        <v>362</v>
      </c>
      <c r="U9" s="1279" t="s">
        <v>363</v>
      </c>
      <c r="V9" s="1280"/>
      <c r="W9" s="1280"/>
      <c r="X9" s="1280"/>
      <c r="Y9" s="1280"/>
      <c r="Z9" s="1280"/>
      <c r="AA9" s="1280"/>
      <c r="AB9" s="1280"/>
      <c r="AC9" s="1280"/>
      <c r="AD9" s="1280"/>
      <c r="AE9" s="1280"/>
      <c r="AF9" s="1281"/>
      <c r="AG9" s="1288" t="s">
        <v>361</v>
      </c>
    </row>
    <row r="10" spans="1:33" ht="120" customHeight="1">
      <c r="A10" s="1299"/>
      <c r="B10" s="1303"/>
      <c r="C10" s="1304"/>
      <c r="D10" s="1304"/>
      <c r="E10" s="1304"/>
      <c r="F10" s="1304"/>
      <c r="G10" s="1304"/>
      <c r="H10" s="1304"/>
      <c r="I10" s="1304"/>
      <c r="J10" s="1304"/>
      <c r="K10" s="1305"/>
      <c r="L10" s="1307"/>
      <c r="M10" s="505" t="s">
        <v>169</v>
      </c>
      <c r="N10" s="505" t="s">
        <v>170</v>
      </c>
      <c r="O10" s="1309"/>
      <c r="P10" s="1311"/>
      <c r="Q10" s="1313"/>
      <c r="R10" s="1285"/>
      <c r="S10" s="1287"/>
      <c r="T10" s="1290"/>
      <c r="U10" s="1282"/>
      <c r="V10" s="1283"/>
      <c r="W10" s="1283"/>
      <c r="X10" s="1283"/>
      <c r="Y10" s="1283"/>
      <c r="Z10" s="1283"/>
      <c r="AA10" s="1283"/>
      <c r="AB10" s="1283"/>
      <c r="AC10" s="1283"/>
      <c r="AD10" s="1283"/>
      <c r="AE10" s="1283"/>
      <c r="AF10" s="1284"/>
      <c r="AG10" s="1288"/>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f>IF(基本情報入力シート!C35="","",基本情報入力シート!C35)</f>
        <v>3</v>
      </c>
      <c r="C12" s="522">
        <f>IF(基本情報入力シート!D35="","",基本情報入力シート!D35)</f>
        <v>2</v>
      </c>
      <c r="D12" s="523">
        <f>IF(基本情報入力シート!E35="","",基本情報入力シート!E35)</f>
        <v>1</v>
      </c>
      <c r="E12" s="523">
        <f>IF(基本情報入力シート!F35="","",基本情報入力シート!F35)</f>
        <v>0</v>
      </c>
      <c r="F12" s="523">
        <f>IF(基本情報入力シート!G35="","",基本情報入力シート!G35)</f>
        <v>1</v>
      </c>
      <c r="G12" s="523">
        <f>IF(基本情報入力シート!H35="","",基本情報入力シート!H35)</f>
        <v>0</v>
      </c>
      <c r="H12" s="523">
        <f>IF(基本情報入力シート!I35="","",基本情報入力シート!I35)</f>
        <v>1</v>
      </c>
      <c r="I12" s="523">
        <f>IF(基本情報入力シート!J35="","",基本情報入力シート!J35)</f>
        <v>5</v>
      </c>
      <c r="J12" s="523">
        <f>IF(基本情報入力シート!K35="","",基本情報入力シート!K35)</f>
        <v>9</v>
      </c>
      <c r="K12" s="524">
        <f>IF(基本情報入力シート!L35="","",基本情報入力シート!L35)</f>
        <v>2</v>
      </c>
      <c r="L12" s="525" t="str">
        <f>IF(基本情報入力シート!M35="","",基本情報入力シート!M35)</f>
        <v>松江市</v>
      </c>
      <c r="M12" s="525" t="str">
        <f>IF(基本情報入力シート!R35="","",基本情報入力シート!R35)</f>
        <v>島根県</v>
      </c>
      <c r="N12" s="525" t="str">
        <f>IF(基本情報入力シート!W35="","",基本情報入力シート!W35)</f>
        <v>松江市</v>
      </c>
      <c r="O12" s="520" t="str">
        <f>IF(基本情報入力シート!X35="","",基本情報入力シート!X35)</f>
        <v>訪問介護事業所あおぞら</v>
      </c>
      <c r="P12" s="526" t="str">
        <f>IF(基本情報入力シート!Y35="","",基本情報入力シート!Y35)</f>
        <v>居宅介護</v>
      </c>
      <c r="Q12" s="527">
        <f>IF(基本情報入力シート!AB35="","",基本情報入力シート!AB35)</f>
        <v>665680</v>
      </c>
      <c r="R12" s="528" t="s">
        <v>539</v>
      </c>
      <c r="S12" s="529" t="s">
        <v>65</v>
      </c>
      <c r="T12" s="552">
        <f>IF(P12="","",VLOOKUP(P12,【参考】数式用!$A$5:$H$34,MATCH(S12,【参考】数式用!$C$4:$E$4,0)+2,0))</f>
        <v>0.27400000000000002</v>
      </c>
      <c r="U12" s="102" t="s">
        <v>19</v>
      </c>
      <c r="V12" s="530">
        <v>4</v>
      </c>
      <c r="W12" s="99" t="s">
        <v>11</v>
      </c>
      <c r="X12" s="530">
        <v>4</v>
      </c>
      <c r="Y12" s="305" t="s">
        <v>73</v>
      </c>
      <c r="Z12" s="531">
        <v>5</v>
      </c>
      <c r="AA12" s="99" t="s">
        <v>11</v>
      </c>
      <c r="AB12" s="531">
        <v>3</v>
      </c>
      <c r="AC12" s="99" t="s">
        <v>15</v>
      </c>
      <c r="AD12" s="532" t="s">
        <v>30</v>
      </c>
      <c r="AE12" s="533">
        <f>IF(AND(V12&gt;=1,X12&gt;=1,Z12&gt;=1,AB12&gt;=1),(Z12*12+AB12)-(V12*12+X12)+1,"")</f>
        <v>12</v>
      </c>
      <c r="AF12" s="534" t="s">
        <v>50</v>
      </c>
      <c r="AG12" s="535">
        <f>IFERROR(ROUNDDOWN(Q12*T12,0)*AE12,"")</f>
        <v>2188752</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154</v>
      </c>
      <c r="V17" s="530"/>
      <c r="W17" s="99" t="s">
        <v>155</v>
      </c>
      <c r="X17" s="530"/>
      <c r="Y17" s="305" t="s">
        <v>156</v>
      </c>
      <c r="Z17" s="531"/>
      <c r="AA17" s="99" t="s">
        <v>155</v>
      </c>
      <c r="AB17" s="531"/>
      <c r="AC17" s="99" t="s">
        <v>157</v>
      </c>
      <c r="AD17" s="532" t="s">
        <v>158</v>
      </c>
      <c r="AE17" s="533" t="str">
        <f t="shared" si="0"/>
        <v/>
      </c>
      <c r="AF17" s="534" t="s">
        <v>159</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154</v>
      </c>
      <c r="V18" s="530"/>
      <c r="W18" s="99" t="s">
        <v>155</v>
      </c>
      <c r="X18" s="530"/>
      <c r="Y18" s="305" t="s">
        <v>156</v>
      </c>
      <c r="Z18" s="531"/>
      <c r="AA18" s="99" t="s">
        <v>155</v>
      </c>
      <c r="AB18" s="531"/>
      <c r="AC18" s="99" t="s">
        <v>157</v>
      </c>
      <c r="AD18" s="532" t="s">
        <v>158</v>
      </c>
      <c r="AE18" s="533" t="str">
        <f t="shared" si="0"/>
        <v/>
      </c>
      <c r="AF18" s="534" t="s">
        <v>159</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154</v>
      </c>
      <c r="V19" s="530"/>
      <c r="W19" s="99" t="s">
        <v>155</v>
      </c>
      <c r="X19" s="530"/>
      <c r="Y19" s="305" t="s">
        <v>156</v>
      </c>
      <c r="Z19" s="531"/>
      <c r="AA19" s="99" t="s">
        <v>155</v>
      </c>
      <c r="AB19" s="531"/>
      <c r="AC19" s="99" t="s">
        <v>157</v>
      </c>
      <c r="AD19" s="532" t="s">
        <v>158</v>
      </c>
      <c r="AE19" s="533" t="str">
        <f t="shared" si="0"/>
        <v/>
      </c>
      <c r="AF19" s="534" t="s">
        <v>159</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154</v>
      </c>
      <c r="V20" s="530"/>
      <c r="W20" s="99" t="s">
        <v>155</v>
      </c>
      <c r="X20" s="530"/>
      <c r="Y20" s="305" t="s">
        <v>156</v>
      </c>
      <c r="Z20" s="531"/>
      <c r="AA20" s="99" t="s">
        <v>155</v>
      </c>
      <c r="AB20" s="531"/>
      <c r="AC20" s="99" t="s">
        <v>157</v>
      </c>
      <c r="AD20" s="532" t="s">
        <v>158</v>
      </c>
      <c r="AE20" s="533" t="str">
        <f t="shared" si="0"/>
        <v/>
      </c>
      <c r="AF20" s="534" t="s">
        <v>159</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154</v>
      </c>
      <c r="V21" s="530"/>
      <c r="W21" s="99" t="s">
        <v>155</v>
      </c>
      <c r="X21" s="530"/>
      <c r="Y21" s="305" t="s">
        <v>156</v>
      </c>
      <c r="Z21" s="531"/>
      <c r="AA21" s="99" t="s">
        <v>155</v>
      </c>
      <c r="AB21" s="531"/>
      <c r="AC21" s="99" t="s">
        <v>157</v>
      </c>
      <c r="AD21" s="532" t="s">
        <v>158</v>
      </c>
      <c r="AE21" s="533" t="str">
        <f t="shared" si="0"/>
        <v/>
      </c>
      <c r="AF21" s="534" t="s">
        <v>159</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154</v>
      </c>
      <c r="V22" s="530"/>
      <c r="W22" s="99" t="s">
        <v>155</v>
      </c>
      <c r="X22" s="530"/>
      <c r="Y22" s="305" t="s">
        <v>156</v>
      </c>
      <c r="Z22" s="531"/>
      <c r="AA22" s="99" t="s">
        <v>155</v>
      </c>
      <c r="AB22" s="531"/>
      <c r="AC22" s="99" t="s">
        <v>157</v>
      </c>
      <c r="AD22" s="532" t="s">
        <v>158</v>
      </c>
      <c r="AE22" s="533" t="str">
        <f t="shared" si="0"/>
        <v/>
      </c>
      <c r="AF22" s="534" t="s">
        <v>159</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154</v>
      </c>
      <c r="V23" s="530"/>
      <c r="W23" s="99" t="s">
        <v>155</v>
      </c>
      <c r="X23" s="530"/>
      <c r="Y23" s="305" t="s">
        <v>156</v>
      </c>
      <c r="Z23" s="531"/>
      <c r="AA23" s="99" t="s">
        <v>155</v>
      </c>
      <c r="AB23" s="531"/>
      <c r="AC23" s="99" t="s">
        <v>157</v>
      </c>
      <c r="AD23" s="532" t="s">
        <v>158</v>
      </c>
      <c r="AE23" s="533" t="str">
        <f t="shared" si="0"/>
        <v/>
      </c>
      <c r="AF23" s="534" t="s">
        <v>159</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154</v>
      </c>
      <c r="V24" s="530"/>
      <c r="W24" s="99" t="s">
        <v>155</v>
      </c>
      <c r="X24" s="530"/>
      <c r="Y24" s="305" t="s">
        <v>156</v>
      </c>
      <c r="Z24" s="531"/>
      <c r="AA24" s="99" t="s">
        <v>155</v>
      </c>
      <c r="AB24" s="531"/>
      <c r="AC24" s="99" t="s">
        <v>157</v>
      </c>
      <c r="AD24" s="532" t="s">
        <v>158</v>
      </c>
      <c r="AE24" s="533" t="str">
        <f t="shared" si="0"/>
        <v/>
      </c>
      <c r="AF24" s="534" t="s">
        <v>159</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154</v>
      </c>
      <c r="V25" s="530"/>
      <c r="W25" s="99" t="s">
        <v>155</v>
      </c>
      <c r="X25" s="530"/>
      <c r="Y25" s="305" t="s">
        <v>156</v>
      </c>
      <c r="Z25" s="531"/>
      <c r="AA25" s="99" t="s">
        <v>155</v>
      </c>
      <c r="AB25" s="531"/>
      <c r="AC25" s="99" t="s">
        <v>157</v>
      </c>
      <c r="AD25" s="532" t="s">
        <v>158</v>
      </c>
      <c r="AE25" s="533" t="str">
        <f t="shared" si="0"/>
        <v/>
      </c>
      <c r="AF25" s="534" t="s">
        <v>159</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154</v>
      </c>
      <c r="V26" s="530"/>
      <c r="W26" s="99" t="s">
        <v>155</v>
      </c>
      <c r="X26" s="530"/>
      <c r="Y26" s="305" t="s">
        <v>156</v>
      </c>
      <c r="Z26" s="531"/>
      <c r="AA26" s="99" t="s">
        <v>155</v>
      </c>
      <c r="AB26" s="531"/>
      <c r="AC26" s="99" t="s">
        <v>157</v>
      </c>
      <c r="AD26" s="532" t="s">
        <v>158</v>
      </c>
      <c r="AE26" s="533" t="str">
        <f t="shared" si="0"/>
        <v/>
      </c>
      <c r="AF26" s="534" t="s">
        <v>159</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154</v>
      </c>
      <c r="V27" s="530"/>
      <c r="W27" s="99" t="s">
        <v>155</v>
      </c>
      <c r="X27" s="530"/>
      <c r="Y27" s="305" t="s">
        <v>156</v>
      </c>
      <c r="Z27" s="531"/>
      <c r="AA27" s="99" t="s">
        <v>155</v>
      </c>
      <c r="AB27" s="531"/>
      <c r="AC27" s="99" t="s">
        <v>157</v>
      </c>
      <c r="AD27" s="532" t="s">
        <v>158</v>
      </c>
      <c r="AE27" s="533" t="str">
        <f t="shared" si="0"/>
        <v/>
      </c>
      <c r="AF27" s="534" t="s">
        <v>159</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154</v>
      </c>
      <c r="V28" s="530"/>
      <c r="W28" s="99" t="s">
        <v>155</v>
      </c>
      <c r="X28" s="530"/>
      <c r="Y28" s="305" t="s">
        <v>156</v>
      </c>
      <c r="Z28" s="531"/>
      <c r="AA28" s="99" t="s">
        <v>155</v>
      </c>
      <c r="AB28" s="531"/>
      <c r="AC28" s="99" t="s">
        <v>157</v>
      </c>
      <c r="AD28" s="532" t="s">
        <v>158</v>
      </c>
      <c r="AE28" s="533" t="str">
        <f t="shared" si="0"/>
        <v/>
      </c>
      <c r="AF28" s="534" t="s">
        <v>159</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154</v>
      </c>
      <c r="V29" s="530"/>
      <c r="W29" s="99" t="s">
        <v>155</v>
      </c>
      <c r="X29" s="530"/>
      <c r="Y29" s="305" t="s">
        <v>156</v>
      </c>
      <c r="Z29" s="531"/>
      <c r="AA29" s="99" t="s">
        <v>155</v>
      </c>
      <c r="AB29" s="531"/>
      <c r="AC29" s="99" t="s">
        <v>157</v>
      </c>
      <c r="AD29" s="532" t="s">
        <v>158</v>
      </c>
      <c r="AE29" s="533" t="str">
        <f t="shared" si="0"/>
        <v/>
      </c>
      <c r="AF29" s="534" t="s">
        <v>159</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154</v>
      </c>
      <c r="V30" s="530"/>
      <c r="W30" s="99" t="s">
        <v>155</v>
      </c>
      <c r="X30" s="530"/>
      <c r="Y30" s="305" t="s">
        <v>156</v>
      </c>
      <c r="Z30" s="531"/>
      <c r="AA30" s="99" t="s">
        <v>155</v>
      </c>
      <c r="AB30" s="531"/>
      <c r="AC30" s="99" t="s">
        <v>157</v>
      </c>
      <c r="AD30" s="532" t="s">
        <v>158</v>
      </c>
      <c r="AE30" s="533" t="str">
        <f t="shared" si="0"/>
        <v/>
      </c>
      <c r="AF30" s="534" t="s">
        <v>159</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154</v>
      </c>
      <c r="V31" s="530"/>
      <c r="W31" s="99" t="s">
        <v>155</v>
      </c>
      <c r="X31" s="530"/>
      <c r="Y31" s="305" t="s">
        <v>156</v>
      </c>
      <c r="Z31" s="531"/>
      <c r="AA31" s="99" t="s">
        <v>155</v>
      </c>
      <c r="AB31" s="531"/>
      <c r="AC31" s="99" t="s">
        <v>157</v>
      </c>
      <c r="AD31" s="532" t="s">
        <v>158</v>
      </c>
      <c r="AE31" s="533" t="str">
        <f t="shared" si="0"/>
        <v/>
      </c>
      <c r="AF31" s="534" t="s">
        <v>159</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154</v>
      </c>
      <c r="V32" s="530"/>
      <c r="W32" s="99" t="s">
        <v>155</v>
      </c>
      <c r="X32" s="530"/>
      <c r="Y32" s="305" t="s">
        <v>156</v>
      </c>
      <c r="Z32" s="531"/>
      <c r="AA32" s="99" t="s">
        <v>155</v>
      </c>
      <c r="AB32" s="531"/>
      <c r="AC32" s="99" t="s">
        <v>157</v>
      </c>
      <c r="AD32" s="532" t="s">
        <v>158</v>
      </c>
      <c r="AE32" s="533" t="str">
        <f t="shared" si="0"/>
        <v/>
      </c>
      <c r="AF32" s="534" t="s">
        <v>159</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154</v>
      </c>
      <c r="V33" s="530"/>
      <c r="W33" s="99" t="s">
        <v>155</v>
      </c>
      <c r="X33" s="530"/>
      <c r="Y33" s="305" t="s">
        <v>156</v>
      </c>
      <c r="Z33" s="531"/>
      <c r="AA33" s="99" t="s">
        <v>155</v>
      </c>
      <c r="AB33" s="531"/>
      <c r="AC33" s="99" t="s">
        <v>157</v>
      </c>
      <c r="AD33" s="532" t="s">
        <v>158</v>
      </c>
      <c r="AE33" s="533" t="str">
        <f t="shared" si="0"/>
        <v/>
      </c>
      <c r="AF33" s="534" t="s">
        <v>159</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154</v>
      </c>
      <c r="V34" s="530"/>
      <c r="W34" s="99" t="s">
        <v>155</v>
      </c>
      <c r="X34" s="530"/>
      <c r="Y34" s="305" t="s">
        <v>156</v>
      </c>
      <c r="Z34" s="531"/>
      <c r="AA34" s="99" t="s">
        <v>155</v>
      </c>
      <c r="AB34" s="531"/>
      <c r="AC34" s="99" t="s">
        <v>157</v>
      </c>
      <c r="AD34" s="532" t="s">
        <v>158</v>
      </c>
      <c r="AE34" s="533" t="str">
        <f t="shared" si="0"/>
        <v/>
      </c>
      <c r="AF34" s="534" t="s">
        <v>159</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154</v>
      </c>
      <c r="V35" s="530"/>
      <c r="W35" s="99" t="s">
        <v>155</v>
      </c>
      <c r="X35" s="530"/>
      <c r="Y35" s="305" t="s">
        <v>156</v>
      </c>
      <c r="Z35" s="531"/>
      <c r="AA35" s="99" t="s">
        <v>155</v>
      </c>
      <c r="AB35" s="531"/>
      <c r="AC35" s="99" t="s">
        <v>157</v>
      </c>
      <c r="AD35" s="532" t="s">
        <v>158</v>
      </c>
      <c r="AE35" s="533" t="str">
        <f t="shared" si="0"/>
        <v/>
      </c>
      <c r="AF35" s="534" t="s">
        <v>159</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154</v>
      </c>
      <c r="V36" s="530"/>
      <c r="W36" s="99" t="s">
        <v>155</v>
      </c>
      <c r="X36" s="530"/>
      <c r="Y36" s="305" t="s">
        <v>156</v>
      </c>
      <c r="Z36" s="531"/>
      <c r="AA36" s="99" t="s">
        <v>155</v>
      </c>
      <c r="AB36" s="531"/>
      <c r="AC36" s="99" t="s">
        <v>157</v>
      </c>
      <c r="AD36" s="532" t="s">
        <v>158</v>
      </c>
      <c r="AE36" s="533" t="str">
        <f t="shared" si="0"/>
        <v/>
      </c>
      <c r="AF36" s="534" t="s">
        <v>159</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154</v>
      </c>
      <c r="V37" s="530"/>
      <c r="W37" s="99" t="s">
        <v>155</v>
      </c>
      <c r="X37" s="530"/>
      <c r="Y37" s="305" t="s">
        <v>156</v>
      </c>
      <c r="Z37" s="531"/>
      <c r="AA37" s="99" t="s">
        <v>155</v>
      </c>
      <c r="AB37" s="531"/>
      <c r="AC37" s="99" t="s">
        <v>157</v>
      </c>
      <c r="AD37" s="532" t="s">
        <v>158</v>
      </c>
      <c r="AE37" s="533" t="str">
        <f t="shared" si="0"/>
        <v/>
      </c>
      <c r="AF37" s="534" t="s">
        <v>159</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154</v>
      </c>
      <c r="V38" s="530"/>
      <c r="W38" s="99" t="s">
        <v>155</v>
      </c>
      <c r="X38" s="530"/>
      <c r="Y38" s="305" t="s">
        <v>156</v>
      </c>
      <c r="Z38" s="531"/>
      <c r="AA38" s="99" t="s">
        <v>155</v>
      </c>
      <c r="AB38" s="531"/>
      <c r="AC38" s="99" t="s">
        <v>157</v>
      </c>
      <c r="AD38" s="532" t="s">
        <v>158</v>
      </c>
      <c r="AE38" s="533" t="str">
        <f t="shared" si="0"/>
        <v/>
      </c>
      <c r="AF38" s="534" t="s">
        <v>159</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154</v>
      </c>
      <c r="V39" s="530"/>
      <c r="W39" s="99" t="s">
        <v>155</v>
      </c>
      <c r="X39" s="530"/>
      <c r="Y39" s="305" t="s">
        <v>156</v>
      </c>
      <c r="Z39" s="531"/>
      <c r="AA39" s="99" t="s">
        <v>155</v>
      </c>
      <c r="AB39" s="531"/>
      <c r="AC39" s="99" t="s">
        <v>157</v>
      </c>
      <c r="AD39" s="532" t="s">
        <v>158</v>
      </c>
      <c r="AE39" s="533" t="str">
        <f t="shared" si="0"/>
        <v/>
      </c>
      <c r="AF39" s="534" t="s">
        <v>159</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154</v>
      </c>
      <c r="V40" s="530"/>
      <c r="W40" s="99" t="s">
        <v>155</v>
      </c>
      <c r="X40" s="530"/>
      <c r="Y40" s="305" t="s">
        <v>156</v>
      </c>
      <c r="Z40" s="531"/>
      <c r="AA40" s="99" t="s">
        <v>155</v>
      </c>
      <c r="AB40" s="531"/>
      <c r="AC40" s="99" t="s">
        <v>157</v>
      </c>
      <c r="AD40" s="532" t="s">
        <v>158</v>
      </c>
      <c r="AE40" s="533" t="str">
        <f t="shared" si="0"/>
        <v/>
      </c>
      <c r="AF40" s="534" t="s">
        <v>159</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154</v>
      </c>
      <c r="V41" s="530"/>
      <c r="W41" s="99" t="s">
        <v>155</v>
      </c>
      <c r="X41" s="530"/>
      <c r="Y41" s="305" t="s">
        <v>156</v>
      </c>
      <c r="Z41" s="531"/>
      <c r="AA41" s="99" t="s">
        <v>155</v>
      </c>
      <c r="AB41" s="531"/>
      <c r="AC41" s="99" t="s">
        <v>157</v>
      </c>
      <c r="AD41" s="532" t="s">
        <v>158</v>
      </c>
      <c r="AE41" s="533" t="str">
        <f t="shared" si="0"/>
        <v/>
      </c>
      <c r="AF41" s="534" t="s">
        <v>159</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154</v>
      </c>
      <c r="V42" s="530"/>
      <c r="W42" s="99" t="s">
        <v>155</v>
      </c>
      <c r="X42" s="530"/>
      <c r="Y42" s="305" t="s">
        <v>156</v>
      </c>
      <c r="Z42" s="531"/>
      <c r="AA42" s="99" t="s">
        <v>155</v>
      </c>
      <c r="AB42" s="531"/>
      <c r="AC42" s="99" t="s">
        <v>157</v>
      </c>
      <c r="AD42" s="532" t="s">
        <v>158</v>
      </c>
      <c r="AE42" s="533" t="str">
        <f t="shared" si="0"/>
        <v/>
      </c>
      <c r="AF42" s="534" t="s">
        <v>159</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154</v>
      </c>
      <c r="V43" s="530"/>
      <c r="W43" s="99" t="s">
        <v>155</v>
      </c>
      <c r="X43" s="530"/>
      <c r="Y43" s="305" t="s">
        <v>156</v>
      </c>
      <c r="Z43" s="531"/>
      <c r="AA43" s="99" t="s">
        <v>155</v>
      </c>
      <c r="AB43" s="531"/>
      <c r="AC43" s="99" t="s">
        <v>157</v>
      </c>
      <c r="AD43" s="532" t="s">
        <v>158</v>
      </c>
      <c r="AE43" s="533" t="str">
        <f t="shared" si="0"/>
        <v/>
      </c>
      <c r="AF43" s="534" t="s">
        <v>159</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154</v>
      </c>
      <c r="V44" s="530"/>
      <c r="W44" s="99" t="s">
        <v>155</v>
      </c>
      <c r="X44" s="530"/>
      <c r="Y44" s="305" t="s">
        <v>156</v>
      </c>
      <c r="Z44" s="531"/>
      <c r="AA44" s="99" t="s">
        <v>155</v>
      </c>
      <c r="AB44" s="531"/>
      <c r="AC44" s="99" t="s">
        <v>157</v>
      </c>
      <c r="AD44" s="532" t="s">
        <v>158</v>
      </c>
      <c r="AE44" s="533" t="str">
        <f t="shared" si="0"/>
        <v/>
      </c>
      <c r="AF44" s="534" t="s">
        <v>159</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154</v>
      </c>
      <c r="V45" s="530"/>
      <c r="W45" s="99" t="s">
        <v>155</v>
      </c>
      <c r="X45" s="530"/>
      <c r="Y45" s="305" t="s">
        <v>156</v>
      </c>
      <c r="Z45" s="531"/>
      <c r="AA45" s="99" t="s">
        <v>155</v>
      </c>
      <c r="AB45" s="531"/>
      <c r="AC45" s="99" t="s">
        <v>157</v>
      </c>
      <c r="AD45" s="532" t="s">
        <v>158</v>
      </c>
      <c r="AE45" s="533" t="str">
        <f t="shared" si="0"/>
        <v/>
      </c>
      <c r="AF45" s="534" t="s">
        <v>159</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154</v>
      </c>
      <c r="V46" s="530"/>
      <c r="W46" s="99" t="s">
        <v>155</v>
      </c>
      <c r="X46" s="530"/>
      <c r="Y46" s="305" t="s">
        <v>156</v>
      </c>
      <c r="Z46" s="531"/>
      <c r="AA46" s="99" t="s">
        <v>155</v>
      </c>
      <c r="AB46" s="531"/>
      <c r="AC46" s="99" t="s">
        <v>157</v>
      </c>
      <c r="AD46" s="532" t="s">
        <v>158</v>
      </c>
      <c r="AE46" s="533" t="str">
        <f t="shared" si="0"/>
        <v/>
      </c>
      <c r="AF46" s="534" t="s">
        <v>159</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154</v>
      </c>
      <c r="V47" s="530"/>
      <c r="W47" s="99" t="s">
        <v>155</v>
      </c>
      <c r="X47" s="530"/>
      <c r="Y47" s="305" t="s">
        <v>156</v>
      </c>
      <c r="Z47" s="531"/>
      <c r="AA47" s="99" t="s">
        <v>155</v>
      </c>
      <c r="AB47" s="531"/>
      <c r="AC47" s="99" t="s">
        <v>157</v>
      </c>
      <c r="AD47" s="532" t="s">
        <v>158</v>
      </c>
      <c r="AE47" s="533" t="str">
        <f t="shared" si="0"/>
        <v/>
      </c>
      <c r="AF47" s="534" t="s">
        <v>159</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154</v>
      </c>
      <c r="V48" s="530"/>
      <c r="W48" s="99" t="s">
        <v>155</v>
      </c>
      <c r="X48" s="530"/>
      <c r="Y48" s="305" t="s">
        <v>156</v>
      </c>
      <c r="Z48" s="531"/>
      <c r="AA48" s="99" t="s">
        <v>155</v>
      </c>
      <c r="AB48" s="531"/>
      <c r="AC48" s="99" t="s">
        <v>157</v>
      </c>
      <c r="AD48" s="532" t="s">
        <v>158</v>
      </c>
      <c r="AE48" s="533" t="str">
        <f t="shared" si="0"/>
        <v/>
      </c>
      <c r="AF48" s="534" t="s">
        <v>159</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154</v>
      </c>
      <c r="V49" s="530"/>
      <c r="W49" s="99" t="s">
        <v>155</v>
      </c>
      <c r="X49" s="530"/>
      <c r="Y49" s="305" t="s">
        <v>156</v>
      </c>
      <c r="Z49" s="531"/>
      <c r="AA49" s="99" t="s">
        <v>155</v>
      </c>
      <c r="AB49" s="531"/>
      <c r="AC49" s="99" t="s">
        <v>157</v>
      </c>
      <c r="AD49" s="532" t="s">
        <v>158</v>
      </c>
      <c r="AE49" s="533" t="str">
        <f t="shared" si="0"/>
        <v/>
      </c>
      <c r="AF49" s="534" t="s">
        <v>159</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154</v>
      </c>
      <c r="V50" s="530"/>
      <c r="W50" s="99" t="s">
        <v>155</v>
      </c>
      <c r="X50" s="530"/>
      <c r="Y50" s="305" t="s">
        <v>156</v>
      </c>
      <c r="Z50" s="531"/>
      <c r="AA50" s="99" t="s">
        <v>155</v>
      </c>
      <c r="AB50" s="531"/>
      <c r="AC50" s="99" t="s">
        <v>157</v>
      </c>
      <c r="AD50" s="532" t="s">
        <v>158</v>
      </c>
      <c r="AE50" s="533" t="str">
        <f t="shared" si="0"/>
        <v/>
      </c>
      <c r="AF50" s="534" t="s">
        <v>159</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154</v>
      </c>
      <c r="V51" s="530"/>
      <c r="W51" s="99" t="s">
        <v>155</v>
      </c>
      <c r="X51" s="530"/>
      <c r="Y51" s="305" t="s">
        <v>156</v>
      </c>
      <c r="Z51" s="531"/>
      <c r="AA51" s="99" t="s">
        <v>155</v>
      </c>
      <c r="AB51" s="531"/>
      <c r="AC51" s="99" t="s">
        <v>157</v>
      </c>
      <c r="AD51" s="532" t="s">
        <v>158</v>
      </c>
      <c r="AE51" s="533" t="str">
        <f t="shared" si="0"/>
        <v/>
      </c>
      <c r="AF51" s="536" t="s">
        <v>159</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154</v>
      </c>
      <c r="V52" s="530"/>
      <c r="W52" s="99" t="s">
        <v>155</v>
      </c>
      <c r="X52" s="530"/>
      <c r="Y52" s="305" t="s">
        <v>156</v>
      </c>
      <c r="Z52" s="531"/>
      <c r="AA52" s="99" t="s">
        <v>155</v>
      </c>
      <c r="AB52" s="531"/>
      <c r="AC52" s="99" t="s">
        <v>157</v>
      </c>
      <c r="AD52" s="532" t="s">
        <v>158</v>
      </c>
      <c r="AE52" s="533" t="str">
        <f t="shared" si="0"/>
        <v/>
      </c>
      <c r="AF52" s="536" t="s">
        <v>159</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154</v>
      </c>
      <c r="V53" s="530"/>
      <c r="W53" s="99" t="s">
        <v>155</v>
      </c>
      <c r="X53" s="530"/>
      <c r="Y53" s="305" t="s">
        <v>156</v>
      </c>
      <c r="Z53" s="531"/>
      <c r="AA53" s="99" t="s">
        <v>155</v>
      </c>
      <c r="AB53" s="531"/>
      <c r="AC53" s="99" t="s">
        <v>157</v>
      </c>
      <c r="AD53" s="532" t="s">
        <v>158</v>
      </c>
      <c r="AE53" s="533" t="str">
        <f t="shared" si="0"/>
        <v/>
      </c>
      <c r="AF53" s="536" t="s">
        <v>159</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154</v>
      </c>
      <c r="V54" s="530"/>
      <c r="W54" s="99" t="s">
        <v>155</v>
      </c>
      <c r="X54" s="530"/>
      <c r="Y54" s="305" t="s">
        <v>156</v>
      </c>
      <c r="Z54" s="531"/>
      <c r="AA54" s="99" t="s">
        <v>155</v>
      </c>
      <c r="AB54" s="531"/>
      <c r="AC54" s="99" t="s">
        <v>157</v>
      </c>
      <c r="AD54" s="532" t="s">
        <v>158</v>
      </c>
      <c r="AE54" s="533" t="str">
        <f t="shared" si="0"/>
        <v/>
      </c>
      <c r="AF54" s="536" t="s">
        <v>159</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154</v>
      </c>
      <c r="V55" s="530"/>
      <c r="W55" s="99" t="s">
        <v>155</v>
      </c>
      <c r="X55" s="530"/>
      <c r="Y55" s="305" t="s">
        <v>156</v>
      </c>
      <c r="Z55" s="531"/>
      <c r="AA55" s="99" t="s">
        <v>155</v>
      </c>
      <c r="AB55" s="531"/>
      <c r="AC55" s="99" t="s">
        <v>157</v>
      </c>
      <c r="AD55" s="532" t="s">
        <v>158</v>
      </c>
      <c r="AE55" s="533" t="str">
        <f t="shared" si="0"/>
        <v/>
      </c>
      <c r="AF55" s="536" t="s">
        <v>159</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154</v>
      </c>
      <c r="V56" s="530"/>
      <c r="W56" s="99" t="s">
        <v>155</v>
      </c>
      <c r="X56" s="530"/>
      <c r="Y56" s="305" t="s">
        <v>156</v>
      </c>
      <c r="Z56" s="531"/>
      <c r="AA56" s="99" t="s">
        <v>155</v>
      </c>
      <c r="AB56" s="531"/>
      <c r="AC56" s="99" t="s">
        <v>157</v>
      </c>
      <c r="AD56" s="532" t="s">
        <v>158</v>
      </c>
      <c r="AE56" s="533" t="str">
        <f t="shared" si="0"/>
        <v/>
      </c>
      <c r="AF56" s="536" t="s">
        <v>159</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154</v>
      </c>
      <c r="V57" s="530"/>
      <c r="W57" s="99" t="s">
        <v>155</v>
      </c>
      <c r="X57" s="530"/>
      <c r="Y57" s="305" t="s">
        <v>156</v>
      </c>
      <c r="Z57" s="531"/>
      <c r="AA57" s="99" t="s">
        <v>155</v>
      </c>
      <c r="AB57" s="531"/>
      <c r="AC57" s="99" t="s">
        <v>157</v>
      </c>
      <c r="AD57" s="532" t="s">
        <v>158</v>
      </c>
      <c r="AE57" s="533" t="str">
        <f t="shared" si="0"/>
        <v/>
      </c>
      <c r="AF57" s="536" t="s">
        <v>159</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154</v>
      </c>
      <c r="V58" s="530"/>
      <c r="W58" s="99" t="s">
        <v>155</v>
      </c>
      <c r="X58" s="530"/>
      <c r="Y58" s="305" t="s">
        <v>156</v>
      </c>
      <c r="Z58" s="531"/>
      <c r="AA58" s="99" t="s">
        <v>155</v>
      </c>
      <c r="AB58" s="531"/>
      <c r="AC58" s="99" t="s">
        <v>157</v>
      </c>
      <c r="AD58" s="532" t="s">
        <v>158</v>
      </c>
      <c r="AE58" s="533" t="str">
        <f t="shared" si="0"/>
        <v/>
      </c>
      <c r="AF58" s="536" t="s">
        <v>159</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154</v>
      </c>
      <c r="V59" s="530"/>
      <c r="W59" s="99" t="s">
        <v>155</v>
      </c>
      <c r="X59" s="530"/>
      <c r="Y59" s="305" t="s">
        <v>156</v>
      </c>
      <c r="Z59" s="531"/>
      <c r="AA59" s="99" t="s">
        <v>155</v>
      </c>
      <c r="AB59" s="531"/>
      <c r="AC59" s="99" t="s">
        <v>157</v>
      </c>
      <c r="AD59" s="532" t="s">
        <v>158</v>
      </c>
      <c r="AE59" s="533" t="str">
        <f t="shared" si="0"/>
        <v/>
      </c>
      <c r="AF59" s="536" t="s">
        <v>159</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154</v>
      </c>
      <c r="V60" s="530"/>
      <c r="W60" s="99" t="s">
        <v>155</v>
      </c>
      <c r="X60" s="530"/>
      <c r="Y60" s="305" t="s">
        <v>156</v>
      </c>
      <c r="Z60" s="531"/>
      <c r="AA60" s="99" t="s">
        <v>155</v>
      </c>
      <c r="AB60" s="531"/>
      <c r="AC60" s="99" t="s">
        <v>157</v>
      </c>
      <c r="AD60" s="532" t="s">
        <v>158</v>
      </c>
      <c r="AE60" s="533" t="str">
        <f t="shared" si="0"/>
        <v/>
      </c>
      <c r="AF60" s="536" t="s">
        <v>159</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154</v>
      </c>
      <c r="V61" s="530"/>
      <c r="W61" s="99" t="s">
        <v>155</v>
      </c>
      <c r="X61" s="530"/>
      <c r="Y61" s="305" t="s">
        <v>156</v>
      </c>
      <c r="Z61" s="531"/>
      <c r="AA61" s="99" t="s">
        <v>155</v>
      </c>
      <c r="AB61" s="531"/>
      <c r="AC61" s="99" t="s">
        <v>157</v>
      </c>
      <c r="AD61" s="532" t="s">
        <v>158</v>
      </c>
      <c r="AE61" s="533" t="str">
        <f t="shared" si="0"/>
        <v/>
      </c>
      <c r="AF61" s="536" t="s">
        <v>159</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154</v>
      </c>
      <c r="V62" s="530"/>
      <c r="W62" s="99" t="s">
        <v>155</v>
      </c>
      <c r="X62" s="530"/>
      <c r="Y62" s="305" t="s">
        <v>156</v>
      </c>
      <c r="Z62" s="531"/>
      <c r="AA62" s="99" t="s">
        <v>155</v>
      </c>
      <c r="AB62" s="531"/>
      <c r="AC62" s="99" t="s">
        <v>157</v>
      </c>
      <c r="AD62" s="532" t="s">
        <v>158</v>
      </c>
      <c r="AE62" s="533" t="str">
        <f t="shared" si="0"/>
        <v/>
      </c>
      <c r="AF62" s="536" t="s">
        <v>159</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154</v>
      </c>
      <c r="V63" s="530"/>
      <c r="W63" s="99" t="s">
        <v>155</v>
      </c>
      <c r="X63" s="530"/>
      <c r="Y63" s="305" t="s">
        <v>156</v>
      </c>
      <c r="Z63" s="531"/>
      <c r="AA63" s="99" t="s">
        <v>155</v>
      </c>
      <c r="AB63" s="531"/>
      <c r="AC63" s="99" t="s">
        <v>157</v>
      </c>
      <c r="AD63" s="532" t="s">
        <v>158</v>
      </c>
      <c r="AE63" s="533" t="str">
        <f t="shared" si="0"/>
        <v/>
      </c>
      <c r="AF63" s="536" t="s">
        <v>159</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154</v>
      </c>
      <c r="V64" s="530"/>
      <c r="W64" s="99" t="s">
        <v>155</v>
      </c>
      <c r="X64" s="530"/>
      <c r="Y64" s="305" t="s">
        <v>156</v>
      </c>
      <c r="Z64" s="531"/>
      <c r="AA64" s="99" t="s">
        <v>155</v>
      </c>
      <c r="AB64" s="531"/>
      <c r="AC64" s="99" t="s">
        <v>157</v>
      </c>
      <c r="AD64" s="532" t="s">
        <v>158</v>
      </c>
      <c r="AE64" s="533" t="str">
        <f t="shared" si="0"/>
        <v/>
      </c>
      <c r="AF64" s="536" t="s">
        <v>159</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154</v>
      </c>
      <c r="V65" s="530"/>
      <c r="W65" s="99" t="s">
        <v>155</v>
      </c>
      <c r="X65" s="530"/>
      <c r="Y65" s="305" t="s">
        <v>156</v>
      </c>
      <c r="Z65" s="531"/>
      <c r="AA65" s="99" t="s">
        <v>155</v>
      </c>
      <c r="AB65" s="531"/>
      <c r="AC65" s="99" t="s">
        <v>157</v>
      </c>
      <c r="AD65" s="532" t="s">
        <v>158</v>
      </c>
      <c r="AE65" s="533" t="str">
        <f t="shared" si="0"/>
        <v/>
      </c>
      <c r="AF65" s="536" t="s">
        <v>159</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154</v>
      </c>
      <c r="V66" s="530"/>
      <c r="W66" s="99" t="s">
        <v>155</v>
      </c>
      <c r="X66" s="530"/>
      <c r="Y66" s="305" t="s">
        <v>156</v>
      </c>
      <c r="Z66" s="531"/>
      <c r="AA66" s="99" t="s">
        <v>155</v>
      </c>
      <c r="AB66" s="531"/>
      <c r="AC66" s="99" t="s">
        <v>157</v>
      </c>
      <c r="AD66" s="532" t="s">
        <v>158</v>
      </c>
      <c r="AE66" s="533" t="str">
        <f t="shared" si="0"/>
        <v/>
      </c>
      <c r="AF66" s="536" t="s">
        <v>159</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154</v>
      </c>
      <c r="V67" s="530"/>
      <c r="W67" s="99" t="s">
        <v>155</v>
      </c>
      <c r="X67" s="530"/>
      <c r="Y67" s="305" t="s">
        <v>156</v>
      </c>
      <c r="Z67" s="531"/>
      <c r="AA67" s="99" t="s">
        <v>155</v>
      </c>
      <c r="AB67" s="531"/>
      <c r="AC67" s="99" t="s">
        <v>157</v>
      </c>
      <c r="AD67" s="532" t="s">
        <v>158</v>
      </c>
      <c r="AE67" s="533" t="str">
        <f t="shared" si="0"/>
        <v/>
      </c>
      <c r="AF67" s="536" t="s">
        <v>159</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154</v>
      </c>
      <c r="V68" s="530"/>
      <c r="W68" s="99" t="s">
        <v>155</v>
      </c>
      <c r="X68" s="530"/>
      <c r="Y68" s="305" t="s">
        <v>156</v>
      </c>
      <c r="Z68" s="531"/>
      <c r="AA68" s="99" t="s">
        <v>155</v>
      </c>
      <c r="AB68" s="531"/>
      <c r="AC68" s="99" t="s">
        <v>157</v>
      </c>
      <c r="AD68" s="532" t="s">
        <v>158</v>
      </c>
      <c r="AE68" s="533" t="str">
        <f t="shared" si="0"/>
        <v/>
      </c>
      <c r="AF68" s="536" t="s">
        <v>159</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154</v>
      </c>
      <c r="V69" s="530"/>
      <c r="W69" s="99" t="s">
        <v>155</v>
      </c>
      <c r="X69" s="530"/>
      <c r="Y69" s="305" t="s">
        <v>156</v>
      </c>
      <c r="Z69" s="531"/>
      <c r="AA69" s="99" t="s">
        <v>155</v>
      </c>
      <c r="AB69" s="531"/>
      <c r="AC69" s="99" t="s">
        <v>157</v>
      </c>
      <c r="AD69" s="532" t="s">
        <v>158</v>
      </c>
      <c r="AE69" s="533" t="str">
        <f t="shared" si="0"/>
        <v/>
      </c>
      <c r="AF69" s="536" t="s">
        <v>159</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154</v>
      </c>
      <c r="V70" s="530"/>
      <c r="W70" s="99" t="s">
        <v>155</v>
      </c>
      <c r="X70" s="530"/>
      <c r="Y70" s="305" t="s">
        <v>156</v>
      </c>
      <c r="Z70" s="531"/>
      <c r="AA70" s="99" t="s">
        <v>155</v>
      </c>
      <c r="AB70" s="531"/>
      <c r="AC70" s="99" t="s">
        <v>157</v>
      </c>
      <c r="AD70" s="532" t="s">
        <v>158</v>
      </c>
      <c r="AE70" s="533" t="str">
        <f t="shared" si="0"/>
        <v/>
      </c>
      <c r="AF70" s="536" t="s">
        <v>159</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154</v>
      </c>
      <c r="V71" s="530"/>
      <c r="W71" s="99" t="s">
        <v>155</v>
      </c>
      <c r="X71" s="530"/>
      <c r="Y71" s="305" t="s">
        <v>156</v>
      </c>
      <c r="Z71" s="531"/>
      <c r="AA71" s="99" t="s">
        <v>155</v>
      </c>
      <c r="AB71" s="531"/>
      <c r="AC71" s="99" t="s">
        <v>157</v>
      </c>
      <c r="AD71" s="532" t="s">
        <v>158</v>
      </c>
      <c r="AE71" s="533" t="str">
        <f t="shared" si="0"/>
        <v/>
      </c>
      <c r="AF71" s="536" t="s">
        <v>159</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154</v>
      </c>
      <c r="V72" s="530"/>
      <c r="W72" s="99" t="s">
        <v>155</v>
      </c>
      <c r="X72" s="530"/>
      <c r="Y72" s="305" t="s">
        <v>156</v>
      </c>
      <c r="Z72" s="531"/>
      <c r="AA72" s="99" t="s">
        <v>155</v>
      </c>
      <c r="AB72" s="531"/>
      <c r="AC72" s="99" t="s">
        <v>157</v>
      </c>
      <c r="AD72" s="532" t="s">
        <v>158</v>
      </c>
      <c r="AE72" s="533" t="str">
        <f t="shared" si="0"/>
        <v/>
      </c>
      <c r="AF72" s="536" t="s">
        <v>159</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154</v>
      </c>
      <c r="V73" s="530"/>
      <c r="W73" s="99" t="s">
        <v>155</v>
      </c>
      <c r="X73" s="530"/>
      <c r="Y73" s="305" t="s">
        <v>156</v>
      </c>
      <c r="Z73" s="531"/>
      <c r="AA73" s="99" t="s">
        <v>155</v>
      </c>
      <c r="AB73" s="531"/>
      <c r="AC73" s="99" t="s">
        <v>157</v>
      </c>
      <c r="AD73" s="532" t="s">
        <v>158</v>
      </c>
      <c r="AE73" s="533" t="str">
        <f t="shared" si="0"/>
        <v/>
      </c>
      <c r="AF73" s="536" t="s">
        <v>159</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154</v>
      </c>
      <c r="V74" s="530"/>
      <c r="W74" s="99" t="s">
        <v>155</v>
      </c>
      <c r="X74" s="530"/>
      <c r="Y74" s="305" t="s">
        <v>156</v>
      </c>
      <c r="Z74" s="531"/>
      <c r="AA74" s="99" t="s">
        <v>155</v>
      </c>
      <c r="AB74" s="531"/>
      <c r="AC74" s="99" t="s">
        <v>157</v>
      </c>
      <c r="AD74" s="532" t="s">
        <v>158</v>
      </c>
      <c r="AE74" s="533" t="str">
        <f t="shared" si="0"/>
        <v/>
      </c>
      <c r="AF74" s="536" t="s">
        <v>159</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154</v>
      </c>
      <c r="V75" s="530"/>
      <c r="W75" s="99" t="s">
        <v>155</v>
      </c>
      <c r="X75" s="530"/>
      <c r="Y75" s="305" t="s">
        <v>156</v>
      </c>
      <c r="Z75" s="531"/>
      <c r="AA75" s="99" t="s">
        <v>155</v>
      </c>
      <c r="AB75" s="531"/>
      <c r="AC75" s="99" t="s">
        <v>157</v>
      </c>
      <c r="AD75" s="532" t="s">
        <v>158</v>
      </c>
      <c r="AE75" s="533" t="str">
        <f t="shared" si="0"/>
        <v/>
      </c>
      <c r="AF75" s="536" t="s">
        <v>159</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154</v>
      </c>
      <c r="V76" s="530"/>
      <c r="W76" s="99" t="s">
        <v>155</v>
      </c>
      <c r="X76" s="530"/>
      <c r="Y76" s="305" t="s">
        <v>156</v>
      </c>
      <c r="Z76" s="531"/>
      <c r="AA76" s="99" t="s">
        <v>155</v>
      </c>
      <c r="AB76" s="531"/>
      <c r="AC76" s="99" t="s">
        <v>157</v>
      </c>
      <c r="AD76" s="532" t="s">
        <v>158</v>
      </c>
      <c r="AE76" s="533" t="str">
        <f t="shared" si="0"/>
        <v/>
      </c>
      <c r="AF76" s="536" t="s">
        <v>159</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154</v>
      </c>
      <c r="V77" s="530"/>
      <c r="W77" s="99" t="s">
        <v>155</v>
      </c>
      <c r="X77" s="530"/>
      <c r="Y77" s="305" t="s">
        <v>156</v>
      </c>
      <c r="Z77" s="531"/>
      <c r="AA77" s="99" t="s">
        <v>155</v>
      </c>
      <c r="AB77" s="531"/>
      <c r="AC77" s="99" t="s">
        <v>157</v>
      </c>
      <c r="AD77" s="532" t="s">
        <v>158</v>
      </c>
      <c r="AE77" s="533" t="str">
        <f t="shared" ref="AE77:AE111" si="4">IF(AND(V77&gt;=1,X77&gt;=1,Z77&gt;=1,AB77&gt;=1),(Z77*12+AB77)-(V77*12+X77)+1,"")</f>
        <v/>
      </c>
      <c r="AF77" s="536" t="s">
        <v>159</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154</v>
      </c>
      <c r="V78" s="530"/>
      <c r="W78" s="99" t="s">
        <v>155</v>
      </c>
      <c r="X78" s="530"/>
      <c r="Y78" s="305" t="s">
        <v>156</v>
      </c>
      <c r="Z78" s="531"/>
      <c r="AA78" s="99" t="s">
        <v>155</v>
      </c>
      <c r="AB78" s="531"/>
      <c r="AC78" s="99" t="s">
        <v>157</v>
      </c>
      <c r="AD78" s="532" t="s">
        <v>158</v>
      </c>
      <c r="AE78" s="533" t="str">
        <f t="shared" si="4"/>
        <v/>
      </c>
      <c r="AF78" s="536" t="s">
        <v>159</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154</v>
      </c>
      <c r="V79" s="530"/>
      <c r="W79" s="99" t="s">
        <v>155</v>
      </c>
      <c r="X79" s="530"/>
      <c r="Y79" s="305" t="s">
        <v>156</v>
      </c>
      <c r="Z79" s="531"/>
      <c r="AA79" s="99" t="s">
        <v>155</v>
      </c>
      <c r="AB79" s="531"/>
      <c r="AC79" s="99" t="s">
        <v>157</v>
      </c>
      <c r="AD79" s="532" t="s">
        <v>158</v>
      </c>
      <c r="AE79" s="533" t="str">
        <f t="shared" si="4"/>
        <v/>
      </c>
      <c r="AF79" s="536" t="s">
        <v>159</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154</v>
      </c>
      <c r="V80" s="530"/>
      <c r="W80" s="99" t="s">
        <v>155</v>
      </c>
      <c r="X80" s="530"/>
      <c r="Y80" s="305" t="s">
        <v>156</v>
      </c>
      <c r="Z80" s="531"/>
      <c r="AA80" s="99" t="s">
        <v>155</v>
      </c>
      <c r="AB80" s="531"/>
      <c r="AC80" s="99" t="s">
        <v>157</v>
      </c>
      <c r="AD80" s="532" t="s">
        <v>158</v>
      </c>
      <c r="AE80" s="533" t="str">
        <f t="shared" si="4"/>
        <v/>
      </c>
      <c r="AF80" s="536" t="s">
        <v>159</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154</v>
      </c>
      <c r="V81" s="530"/>
      <c r="W81" s="99" t="s">
        <v>155</v>
      </c>
      <c r="X81" s="530"/>
      <c r="Y81" s="305" t="s">
        <v>156</v>
      </c>
      <c r="Z81" s="531"/>
      <c r="AA81" s="99" t="s">
        <v>155</v>
      </c>
      <c r="AB81" s="531"/>
      <c r="AC81" s="99" t="s">
        <v>157</v>
      </c>
      <c r="AD81" s="532" t="s">
        <v>158</v>
      </c>
      <c r="AE81" s="533" t="str">
        <f t="shared" si="4"/>
        <v/>
      </c>
      <c r="AF81" s="536" t="s">
        <v>159</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154</v>
      </c>
      <c r="V82" s="530"/>
      <c r="W82" s="99" t="s">
        <v>155</v>
      </c>
      <c r="X82" s="530"/>
      <c r="Y82" s="305" t="s">
        <v>156</v>
      </c>
      <c r="Z82" s="531"/>
      <c r="AA82" s="99" t="s">
        <v>155</v>
      </c>
      <c r="AB82" s="531"/>
      <c r="AC82" s="99" t="s">
        <v>157</v>
      </c>
      <c r="AD82" s="532" t="s">
        <v>158</v>
      </c>
      <c r="AE82" s="533" t="str">
        <f t="shared" si="4"/>
        <v/>
      </c>
      <c r="AF82" s="536" t="s">
        <v>159</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154</v>
      </c>
      <c r="V83" s="530"/>
      <c r="W83" s="99" t="s">
        <v>155</v>
      </c>
      <c r="X83" s="530"/>
      <c r="Y83" s="305" t="s">
        <v>156</v>
      </c>
      <c r="Z83" s="531"/>
      <c r="AA83" s="99" t="s">
        <v>155</v>
      </c>
      <c r="AB83" s="531"/>
      <c r="AC83" s="99" t="s">
        <v>157</v>
      </c>
      <c r="AD83" s="532" t="s">
        <v>158</v>
      </c>
      <c r="AE83" s="533" t="str">
        <f t="shared" si="4"/>
        <v/>
      </c>
      <c r="AF83" s="536" t="s">
        <v>159</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154</v>
      </c>
      <c r="V84" s="530"/>
      <c r="W84" s="99" t="s">
        <v>155</v>
      </c>
      <c r="X84" s="530"/>
      <c r="Y84" s="305" t="s">
        <v>156</v>
      </c>
      <c r="Z84" s="531"/>
      <c r="AA84" s="99" t="s">
        <v>155</v>
      </c>
      <c r="AB84" s="531"/>
      <c r="AC84" s="99" t="s">
        <v>157</v>
      </c>
      <c r="AD84" s="532" t="s">
        <v>158</v>
      </c>
      <c r="AE84" s="533" t="str">
        <f t="shared" si="4"/>
        <v/>
      </c>
      <c r="AF84" s="536" t="s">
        <v>159</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154</v>
      </c>
      <c r="V85" s="530"/>
      <c r="W85" s="99" t="s">
        <v>155</v>
      </c>
      <c r="X85" s="530"/>
      <c r="Y85" s="305" t="s">
        <v>156</v>
      </c>
      <c r="Z85" s="531"/>
      <c r="AA85" s="99" t="s">
        <v>155</v>
      </c>
      <c r="AB85" s="531"/>
      <c r="AC85" s="99" t="s">
        <v>157</v>
      </c>
      <c r="AD85" s="532" t="s">
        <v>158</v>
      </c>
      <c r="AE85" s="533" t="str">
        <f t="shared" si="4"/>
        <v/>
      </c>
      <c r="AF85" s="536" t="s">
        <v>159</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154</v>
      </c>
      <c r="V86" s="530"/>
      <c r="W86" s="99" t="s">
        <v>155</v>
      </c>
      <c r="X86" s="530"/>
      <c r="Y86" s="305" t="s">
        <v>156</v>
      </c>
      <c r="Z86" s="531"/>
      <c r="AA86" s="99" t="s">
        <v>155</v>
      </c>
      <c r="AB86" s="531"/>
      <c r="AC86" s="99" t="s">
        <v>157</v>
      </c>
      <c r="AD86" s="532" t="s">
        <v>158</v>
      </c>
      <c r="AE86" s="533" t="str">
        <f t="shared" si="4"/>
        <v/>
      </c>
      <c r="AF86" s="536" t="s">
        <v>159</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154</v>
      </c>
      <c r="V87" s="530"/>
      <c r="W87" s="99" t="s">
        <v>155</v>
      </c>
      <c r="X87" s="530"/>
      <c r="Y87" s="305" t="s">
        <v>156</v>
      </c>
      <c r="Z87" s="531"/>
      <c r="AA87" s="99" t="s">
        <v>155</v>
      </c>
      <c r="AB87" s="531"/>
      <c r="AC87" s="99" t="s">
        <v>157</v>
      </c>
      <c r="AD87" s="532" t="s">
        <v>158</v>
      </c>
      <c r="AE87" s="533" t="str">
        <f t="shared" si="4"/>
        <v/>
      </c>
      <c r="AF87" s="536" t="s">
        <v>159</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154</v>
      </c>
      <c r="V88" s="530"/>
      <c r="W88" s="99" t="s">
        <v>155</v>
      </c>
      <c r="X88" s="530"/>
      <c r="Y88" s="305" t="s">
        <v>156</v>
      </c>
      <c r="Z88" s="531"/>
      <c r="AA88" s="99" t="s">
        <v>155</v>
      </c>
      <c r="AB88" s="531"/>
      <c r="AC88" s="99" t="s">
        <v>157</v>
      </c>
      <c r="AD88" s="532" t="s">
        <v>158</v>
      </c>
      <c r="AE88" s="533" t="str">
        <f t="shared" si="4"/>
        <v/>
      </c>
      <c r="AF88" s="536" t="s">
        <v>159</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154</v>
      </c>
      <c r="V89" s="530"/>
      <c r="W89" s="99" t="s">
        <v>155</v>
      </c>
      <c r="X89" s="530"/>
      <c r="Y89" s="305" t="s">
        <v>156</v>
      </c>
      <c r="Z89" s="531"/>
      <c r="AA89" s="99" t="s">
        <v>155</v>
      </c>
      <c r="AB89" s="531"/>
      <c r="AC89" s="99" t="s">
        <v>157</v>
      </c>
      <c r="AD89" s="532" t="s">
        <v>158</v>
      </c>
      <c r="AE89" s="533" t="str">
        <f t="shared" si="4"/>
        <v/>
      </c>
      <c r="AF89" s="536" t="s">
        <v>159</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154</v>
      </c>
      <c r="V90" s="530"/>
      <c r="W90" s="99" t="s">
        <v>155</v>
      </c>
      <c r="X90" s="530"/>
      <c r="Y90" s="305" t="s">
        <v>156</v>
      </c>
      <c r="Z90" s="531"/>
      <c r="AA90" s="99" t="s">
        <v>155</v>
      </c>
      <c r="AB90" s="531"/>
      <c r="AC90" s="99" t="s">
        <v>157</v>
      </c>
      <c r="AD90" s="532" t="s">
        <v>158</v>
      </c>
      <c r="AE90" s="533" t="str">
        <f t="shared" si="4"/>
        <v/>
      </c>
      <c r="AF90" s="536" t="s">
        <v>159</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154</v>
      </c>
      <c r="V91" s="530"/>
      <c r="W91" s="99" t="s">
        <v>155</v>
      </c>
      <c r="X91" s="530"/>
      <c r="Y91" s="305" t="s">
        <v>156</v>
      </c>
      <c r="Z91" s="531"/>
      <c r="AA91" s="99" t="s">
        <v>155</v>
      </c>
      <c r="AB91" s="531"/>
      <c r="AC91" s="99" t="s">
        <v>157</v>
      </c>
      <c r="AD91" s="532" t="s">
        <v>158</v>
      </c>
      <c r="AE91" s="533" t="str">
        <f t="shared" si="4"/>
        <v/>
      </c>
      <c r="AF91" s="536" t="s">
        <v>159</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154</v>
      </c>
      <c r="V92" s="530"/>
      <c r="W92" s="99" t="s">
        <v>155</v>
      </c>
      <c r="X92" s="530"/>
      <c r="Y92" s="305" t="s">
        <v>156</v>
      </c>
      <c r="Z92" s="531"/>
      <c r="AA92" s="99" t="s">
        <v>155</v>
      </c>
      <c r="AB92" s="531"/>
      <c r="AC92" s="99" t="s">
        <v>157</v>
      </c>
      <c r="AD92" s="532" t="s">
        <v>158</v>
      </c>
      <c r="AE92" s="533" t="str">
        <f t="shared" si="4"/>
        <v/>
      </c>
      <c r="AF92" s="536" t="s">
        <v>159</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154</v>
      </c>
      <c r="V93" s="530"/>
      <c r="W93" s="99" t="s">
        <v>155</v>
      </c>
      <c r="X93" s="530"/>
      <c r="Y93" s="305" t="s">
        <v>156</v>
      </c>
      <c r="Z93" s="531"/>
      <c r="AA93" s="99" t="s">
        <v>155</v>
      </c>
      <c r="AB93" s="531"/>
      <c r="AC93" s="99" t="s">
        <v>157</v>
      </c>
      <c r="AD93" s="532" t="s">
        <v>158</v>
      </c>
      <c r="AE93" s="533" t="str">
        <f t="shared" si="4"/>
        <v/>
      </c>
      <c r="AF93" s="536" t="s">
        <v>159</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154</v>
      </c>
      <c r="V94" s="530"/>
      <c r="W94" s="99" t="s">
        <v>155</v>
      </c>
      <c r="X94" s="530"/>
      <c r="Y94" s="305" t="s">
        <v>156</v>
      </c>
      <c r="Z94" s="531"/>
      <c r="AA94" s="99" t="s">
        <v>155</v>
      </c>
      <c r="AB94" s="531"/>
      <c r="AC94" s="99" t="s">
        <v>157</v>
      </c>
      <c r="AD94" s="532" t="s">
        <v>158</v>
      </c>
      <c r="AE94" s="533" t="str">
        <f t="shared" si="4"/>
        <v/>
      </c>
      <c r="AF94" s="536" t="s">
        <v>159</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154</v>
      </c>
      <c r="V95" s="530"/>
      <c r="W95" s="99" t="s">
        <v>155</v>
      </c>
      <c r="X95" s="530"/>
      <c r="Y95" s="305" t="s">
        <v>156</v>
      </c>
      <c r="Z95" s="531"/>
      <c r="AA95" s="99" t="s">
        <v>155</v>
      </c>
      <c r="AB95" s="531"/>
      <c r="AC95" s="99" t="s">
        <v>157</v>
      </c>
      <c r="AD95" s="532" t="s">
        <v>158</v>
      </c>
      <c r="AE95" s="533" t="str">
        <f t="shared" si="4"/>
        <v/>
      </c>
      <c r="AF95" s="536" t="s">
        <v>159</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154</v>
      </c>
      <c r="V96" s="530"/>
      <c r="W96" s="99" t="s">
        <v>155</v>
      </c>
      <c r="X96" s="530"/>
      <c r="Y96" s="305" t="s">
        <v>156</v>
      </c>
      <c r="Z96" s="531"/>
      <c r="AA96" s="99" t="s">
        <v>155</v>
      </c>
      <c r="AB96" s="531"/>
      <c r="AC96" s="99" t="s">
        <v>157</v>
      </c>
      <c r="AD96" s="532" t="s">
        <v>158</v>
      </c>
      <c r="AE96" s="533" t="str">
        <f t="shared" si="4"/>
        <v/>
      </c>
      <c r="AF96" s="536" t="s">
        <v>159</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154</v>
      </c>
      <c r="V97" s="530"/>
      <c r="W97" s="99" t="s">
        <v>155</v>
      </c>
      <c r="X97" s="530"/>
      <c r="Y97" s="305" t="s">
        <v>156</v>
      </c>
      <c r="Z97" s="531"/>
      <c r="AA97" s="99" t="s">
        <v>155</v>
      </c>
      <c r="AB97" s="531"/>
      <c r="AC97" s="99" t="s">
        <v>157</v>
      </c>
      <c r="AD97" s="532" t="s">
        <v>158</v>
      </c>
      <c r="AE97" s="533" t="str">
        <f t="shared" si="4"/>
        <v/>
      </c>
      <c r="AF97" s="536" t="s">
        <v>159</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154</v>
      </c>
      <c r="V98" s="530"/>
      <c r="W98" s="99" t="s">
        <v>155</v>
      </c>
      <c r="X98" s="530"/>
      <c r="Y98" s="305" t="s">
        <v>156</v>
      </c>
      <c r="Z98" s="531"/>
      <c r="AA98" s="99" t="s">
        <v>155</v>
      </c>
      <c r="AB98" s="531"/>
      <c r="AC98" s="99" t="s">
        <v>157</v>
      </c>
      <c r="AD98" s="532" t="s">
        <v>158</v>
      </c>
      <c r="AE98" s="533" t="str">
        <f t="shared" si="4"/>
        <v/>
      </c>
      <c r="AF98" s="536" t="s">
        <v>159</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154</v>
      </c>
      <c r="V99" s="530"/>
      <c r="W99" s="99" t="s">
        <v>155</v>
      </c>
      <c r="X99" s="530"/>
      <c r="Y99" s="305" t="s">
        <v>156</v>
      </c>
      <c r="Z99" s="531"/>
      <c r="AA99" s="99" t="s">
        <v>155</v>
      </c>
      <c r="AB99" s="531"/>
      <c r="AC99" s="99" t="s">
        <v>157</v>
      </c>
      <c r="AD99" s="532" t="s">
        <v>158</v>
      </c>
      <c r="AE99" s="533" t="str">
        <f t="shared" si="4"/>
        <v/>
      </c>
      <c r="AF99" s="536" t="s">
        <v>159</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154</v>
      </c>
      <c r="V100" s="530"/>
      <c r="W100" s="99" t="s">
        <v>155</v>
      </c>
      <c r="X100" s="530"/>
      <c r="Y100" s="305" t="s">
        <v>156</v>
      </c>
      <c r="Z100" s="531"/>
      <c r="AA100" s="99" t="s">
        <v>155</v>
      </c>
      <c r="AB100" s="531"/>
      <c r="AC100" s="99" t="s">
        <v>157</v>
      </c>
      <c r="AD100" s="532" t="s">
        <v>158</v>
      </c>
      <c r="AE100" s="533" t="str">
        <f t="shared" si="4"/>
        <v/>
      </c>
      <c r="AF100" s="536" t="s">
        <v>159</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154</v>
      </c>
      <c r="V101" s="530"/>
      <c r="W101" s="99" t="s">
        <v>155</v>
      </c>
      <c r="X101" s="530"/>
      <c r="Y101" s="305" t="s">
        <v>156</v>
      </c>
      <c r="Z101" s="531"/>
      <c r="AA101" s="99" t="s">
        <v>155</v>
      </c>
      <c r="AB101" s="531"/>
      <c r="AC101" s="99" t="s">
        <v>157</v>
      </c>
      <c r="AD101" s="532" t="s">
        <v>158</v>
      </c>
      <c r="AE101" s="533" t="str">
        <f t="shared" si="4"/>
        <v/>
      </c>
      <c r="AF101" s="536" t="s">
        <v>159</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154</v>
      </c>
      <c r="V102" s="530"/>
      <c r="W102" s="99" t="s">
        <v>155</v>
      </c>
      <c r="X102" s="530"/>
      <c r="Y102" s="305" t="s">
        <v>156</v>
      </c>
      <c r="Z102" s="531"/>
      <c r="AA102" s="99" t="s">
        <v>155</v>
      </c>
      <c r="AB102" s="531"/>
      <c r="AC102" s="99" t="s">
        <v>157</v>
      </c>
      <c r="AD102" s="532" t="s">
        <v>158</v>
      </c>
      <c r="AE102" s="533" t="str">
        <f t="shared" si="4"/>
        <v/>
      </c>
      <c r="AF102" s="536" t="s">
        <v>159</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154</v>
      </c>
      <c r="V103" s="530"/>
      <c r="W103" s="99" t="s">
        <v>155</v>
      </c>
      <c r="X103" s="530"/>
      <c r="Y103" s="305" t="s">
        <v>156</v>
      </c>
      <c r="Z103" s="531"/>
      <c r="AA103" s="99" t="s">
        <v>155</v>
      </c>
      <c r="AB103" s="531"/>
      <c r="AC103" s="99" t="s">
        <v>157</v>
      </c>
      <c r="AD103" s="532" t="s">
        <v>158</v>
      </c>
      <c r="AE103" s="533" t="str">
        <f t="shared" si="4"/>
        <v/>
      </c>
      <c r="AF103" s="536" t="s">
        <v>159</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154</v>
      </c>
      <c r="V104" s="530"/>
      <c r="W104" s="99" t="s">
        <v>155</v>
      </c>
      <c r="X104" s="530"/>
      <c r="Y104" s="305" t="s">
        <v>156</v>
      </c>
      <c r="Z104" s="531"/>
      <c r="AA104" s="99" t="s">
        <v>155</v>
      </c>
      <c r="AB104" s="531"/>
      <c r="AC104" s="99" t="s">
        <v>157</v>
      </c>
      <c r="AD104" s="532" t="s">
        <v>158</v>
      </c>
      <c r="AE104" s="533" t="str">
        <f t="shared" si="4"/>
        <v/>
      </c>
      <c r="AF104" s="536" t="s">
        <v>159</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154</v>
      </c>
      <c r="V105" s="530"/>
      <c r="W105" s="99" t="s">
        <v>155</v>
      </c>
      <c r="X105" s="530"/>
      <c r="Y105" s="305" t="s">
        <v>156</v>
      </c>
      <c r="Z105" s="531"/>
      <c r="AA105" s="99" t="s">
        <v>155</v>
      </c>
      <c r="AB105" s="531"/>
      <c r="AC105" s="99" t="s">
        <v>157</v>
      </c>
      <c r="AD105" s="532" t="s">
        <v>158</v>
      </c>
      <c r="AE105" s="533" t="str">
        <f t="shared" si="4"/>
        <v/>
      </c>
      <c r="AF105" s="536" t="s">
        <v>159</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154</v>
      </c>
      <c r="V106" s="530"/>
      <c r="W106" s="99" t="s">
        <v>155</v>
      </c>
      <c r="X106" s="530"/>
      <c r="Y106" s="305" t="s">
        <v>156</v>
      </c>
      <c r="Z106" s="531"/>
      <c r="AA106" s="99" t="s">
        <v>155</v>
      </c>
      <c r="AB106" s="531"/>
      <c r="AC106" s="99" t="s">
        <v>157</v>
      </c>
      <c r="AD106" s="532" t="s">
        <v>158</v>
      </c>
      <c r="AE106" s="533" t="str">
        <f t="shared" si="4"/>
        <v/>
      </c>
      <c r="AF106" s="536" t="s">
        <v>159</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154</v>
      </c>
      <c r="V107" s="530"/>
      <c r="W107" s="99" t="s">
        <v>155</v>
      </c>
      <c r="X107" s="530"/>
      <c r="Y107" s="305" t="s">
        <v>156</v>
      </c>
      <c r="Z107" s="531"/>
      <c r="AA107" s="99" t="s">
        <v>155</v>
      </c>
      <c r="AB107" s="531"/>
      <c r="AC107" s="99" t="s">
        <v>157</v>
      </c>
      <c r="AD107" s="532" t="s">
        <v>158</v>
      </c>
      <c r="AE107" s="533" t="str">
        <f t="shared" si="4"/>
        <v/>
      </c>
      <c r="AF107" s="536" t="s">
        <v>159</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154</v>
      </c>
      <c r="V108" s="530"/>
      <c r="W108" s="99" t="s">
        <v>155</v>
      </c>
      <c r="X108" s="530"/>
      <c r="Y108" s="305" t="s">
        <v>156</v>
      </c>
      <c r="Z108" s="531"/>
      <c r="AA108" s="99" t="s">
        <v>155</v>
      </c>
      <c r="AB108" s="531"/>
      <c r="AC108" s="99" t="s">
        <v>157</v>
      </c>
      <c r="AD108" s="532" t="s">
        <v>158</v>
      </c>
      <c r="AE108" s="533" t="str">
        <f t="shared" si="4"/>
        <v/>
      </c>
      <c r="AF108" s="536" t="s">
        <v>159</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154</v>
      </c>
      <c r="V109" s="530"/>
      <c r="W109" s="99" t="s">
        <v>155</v>
      </c>
      <c r="X109" s="530"/>
      <c r="Y109" s="305" t="s">
        <v>156</v>
      </c>
      <c r="Z109" s="531"/>
      <c r="AA109" s="99" t="s">
        <v>155</v>
      </c>
      <c r="AB109" s="531"/>
      <c r="AC109" s="99" t="s">
        <v>157</v>
      </c>
      <c r="AD109" s="532" t="s">
        <v>158</v>
      </c>
      <c r="AE109" s="533" t="str">
        <f t="shared" si="4"/>
        <v/>
      </c>
      <c r="AF109" s="536" t="s">
        <v>159</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154</v>
      </c>
      <c r="V110" s="530"/>
      <c r="W110" s="99" t="s">
        <v>155</v>
      </c>
      <c r="X110" s="530"/>
      <c r="Y110" s="305" t="s">
        <v>156</v>
      </c>
      <c r="Z110" s="531"/>
      <c r="AA110" s="99" t="s">
        <v>155</v>
      </c>
      <c r="AB110" s="531"/>
      <c r="AC110" s="99" t="s">
        <v>157</v>
      </c>
      <c r="AD110" s="532" t="s">
        <v>158</v>
      </c>
      <c r="AE110" s="533" t="str">
        <f t="shared" si="4"/>
        <v/>
      </c>
      <c r="AF110" s="536" t="s">
        <v>159</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154</v>
      </c>
      <c r="V111" s="530"/>
      <c r="W111" s="99" t="s">
        <v>155</v>
      </c>
      <c r="X111" s="530"/>
      <c r="Y111" s="305" t="s">
        <v>156</v>
      </c>
      <c r="Z111" s="531"/>
      <c r="AA111" s="99" t="s">
        <v>155</v>
      </c>
      <c r="AB111" s="531"/>
      <c r="AC111" s="99" t="s">
        <v>157</v>
      </c>
      <c r="AD111" s="532" t="s">
        <v>158</v>
      </c>
      <c r="AE111" s="533" t="str">
        <f t="shared" si="4"/>
        <v/>
      </c>
      <c r="AF111" s="536" t="s">
        <v>159</v>
      </c>
      <c r="AG111" s="535"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U13" sqref="U13"/>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433</v>
      </c>
      <c r="H1" s="57" t="s">
        <v>322</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94" t="s">
        <v>6</v>
      </c>
      <c r="B3" s="1294"/>
      <c r="C3" s="1295"/>
      <c r="D3" s="1291" t="str">
        <f>IF(基本情報入力シート!M16="","",基本情報入力シート!M16)</f>
        <v>株式会社ラッシュ</v>
      </c>
      <c r="E3" s="1292"/>
      <c r="F3" s="1292"/>
      <c r="G3" s="1292"/>
      <c r="H3" s="1292"/>
      <c r="I3" s="1292"/>
      <c r="J3" s="1292"/>
      <c r="K3" s="1292"/>
      <c r="L3" s="1292"/>
      <c r="M3" s="1292"/>
      <c r="N3" s="1292"/>
      <c r="O3" s="1293"/>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323</v>
      </c>
      <c r="B5" s="538"/>
      <c r="C5" s="538"/>
      <c r="D5" s="539"/>
      <c r="E5" s="539"/>
      <c r="F5" s="539"/>
      <c r="G5" s="539"/>
      <c r="H5" s="539"/>
      <c r="I5" s="539"/>
      <c r="J5" s="539"/>
      <c r="K5" s="539"/>
      <c r="L5" s="539"/>
      <c r="M5" s="539"/>
      <c r="N5" s="539"/>
      <c r="O5" s="540">
        <f>IF((SUM(AH12:AH111))=0,"",SUM(AH12:AH111))</f>
        <v>439344</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98"/>
      <c r="B7" s="1300" t="s">
        <v>321</v>
      </c>
      <c r="C7" s="1301"/>
      <c r="D7" s="1301"/>
      <c r="E7" s="1301"/>
      <c r="F7" s="1301"/>
      <c r="G7" s="1301"/>
      <c r="H7" s="1301"/>
      <c r="I7" s="1301"/>
      <c r="J7" s="1301"/>
      <c r="K7" s="1302"/>
      <c r="L7" s="1306" t="s">
        <v>95</v>
      </c>
      <c r="M7" s="1279" t="s">
        <v>168</v>
      </c>
      <c r="N7" s="1281"/>
      <c r="O7" s="1308" t="s">
        <v>108</v>
      </c>
      <c r="P7" s="1310" t="s">
        <v>56</v>
      </c>
      <c r="Q7" s="1312" t="s">
        <v>367</v>
      </c>
      <c r="R7" s="541" t="s">
        <v>301</v>
      </c>
      <c r="S7" s="542"/>
      <c r="T7" s="542"/>
      <c r="U7" s="543"/>
      <c r="V7" s="543"/>
      <c r="W7" s="543"/>
      <c r="X7" s="543"/>
      <c r="Y7" s="543"/>
      <c r="Z7" s="543"/>
      <c r="AA7" s="543"/>
      <c r="AB7" s="543"/>
      <c r="AC7" s="543"/>
      <c r="AD7" s="543"/>
      <c r="AE7" s="543"/>
      <c r="AF7" s="543"/>
      <c r="AG7" s="543"/>
      <c r="AH7" s="544"/>
    </row>
    <row r="8" spans="1:45" ht="14.25" customHeight="1">
      <c r="A8" s="1299"/>
      <c r="B8" s="1303"/>
      <c r="C8" s="1304"/>
      <c r="D8" s="1304"/>
      <c r="E8" s="1304"/>
      <c r="F8" s="1304"/>
      <c r="G8" s="1304"/>
      <c r="H8" s="1304"/>
      <c r="I8" s="1304"/>
      <c r="J8" s="1304"/>
      <c r="K8" s="1305"/>
      <c r="L8" s="1307"/>
      <c r="M8" s="1282"/>
      <c r="N8" s="1284"/>
      <c r="O8" s="1309"/>
      <c r="P8" s="1311"/>
      <c r="Q8" s="1313"/>
      <c r="R8" s="545"/>
      <c r="S8" s="1318" t="s">
        <v>9</v>
      </c>
      <c r="T8" s="1319"/>
      <c r="U8" s="568"/>
      <c r="V8" s="1320" t="s">
        <v>20</v>
      </c>
      <c r="W8" s="1321"/>
      <c r="X8" s="1321"/>
      <c r="Y8" s="1321"/>
      <c r="Z8" s="1321"/>
      <c r="AA8" s="1321"/>
      <c r="AB8" s="1321"/>
      <c r="AC8" s="1321"/>
      <c r="AD8" s="1321"/>
      <c r="AE8" s="1321"/>
      <c r="AF8" s="1321"/>
      <c r="AG8" s="1321"/>
      <c r="AH8" s="546" t="s">
        <v>331</v>
      </c>
    </row>
    <row r="9" spans="1:45" ht="13.5" customHeight="1">
      <c r="A9" s="1299"/>
      <c r="B9" s="1303"/>
      <c r="C9" s="1304"/>
      <c r="D9" s="1304"/>
      <c r="E9" s="1304"/>
      <c r="F9" s="1304"/>
      <c r="G9" s="1304"/>
      <c r="H9" s="1304"/>
      <c r="I9" s="1304"/>
      <c r="J9" s="1304"/>
      <c r="K9" s="1305"/>
      <c r="L9" s="1307"/>
      <c r="M9" s="1316"/>
      <c r="N9" s="1317"/>
      <c r="O9" s="1309"/>
      <c r="P9" s="1311"/>
      <c r="Q9" s="1313"/>
      <c r="R9" s="1285" t="s">
        <v>87</v>
      </c>
      <c r="S9" s="1324" t="s">
        <v>324</v>
      </c>
      <c r="T9" s="1325" t="s">
        <v>365</v>
      </c>
      <c r="U9" s="1322" t="s">
        <v>258</v>
      </c>
      <c r="V9" s="1279" t="s">
        <v>366</v>
      </c>
      <c r="W9" s="1280"/>
      <c r="X9" s="1280"/>
      <c r="Y9" s="1280"/>
      <c r="Z9" s="1280"/>
      <c r="AA9" s="1280"/>
      <c r="AB9" s="1280"/>
      <c r="AC9" s="1280"/>
      <c r="AD9" s="1280"/>
      <c r="AE9" s="1280"/>
      <c r="AF9" s="1280"/>
      <c r="AG9" s="1280"/>
      <c r="AH9" s="1288" t="s">
        <v>364</v>
      </c>
    </row>
    <row r="10" spans="1:45" ht="120" customHeight="1">
      <c r="A10" s="1299"/>
      <c r="B10" s="1303"/>
      <c r="C10" s="1304"/>
      <c r="D10" s="1304"/>
      <c r="E10" s="1304"/>
      <c r="F10" s="1304"/>
      <c r="G10" s="1304"/>
      <c r="H10" s="1304"/>
      <c r="I10" s="1304"/>
      <c r="J10" s="1304"/>
      <c r="K10" s="1305"/>
      <c r="L10" s="1307"/>
      <c r="M10" s="505" t="s">
        <v>169</v>
      </c>
      <c r="N10" s="505" t="s">
        <v>170</v>
      </c>
      <c r="O10" s="1309"/>
      <c r="P10" s="1311"/>
      <c r="Q10" s="1313"/>
      <c r="R10" s="1285"/>
      <c r="S10" s="1324"/>
      <c r="T10" s="1325"/>
      <c r="U10" s="1323"/>
      <c r="V10" s="1282"/>
      <c r="W10" s="1283"/>
      <c r="X10" s="1283"/>
      <c r="Y10" s="1283"/>
      <c r="Z10" s="1283"/>
      <c r="AA10" s="1283"/>
      <c r="AB10" s="1283"/>
      <c r="AC10" s="1283"/>
      <c r="AD10" s="1283"/>
      <c r="AE10" s="1283"/>
      <c r="AF10" s="1283"/>
      <c r="AG10" s="1283"/>
      <c r="AH10" s="1288"/>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f>IF(基本情報入力シート!C35="","",基本情報入力シート!C35)</f>
        <v>3</v>
      </c>
      <c r="C12" s="522">
        <f>IF(基本情報入力シート!D35="","",基本情報入力シート!D35)</f>
        <v>2</v>
      </c>
      <c r="D12" s="523">
        <f>IF(基本情報入力シート!E35="","",基本情報入力シート!E35)</f>
        <v>1</v>
      </c>
      <c r="E12" s="523">
        <f>IF(基本情報入力シート!F35="","",基本情報入力シート!F35)</f>
        <v>0</v>
      </c>
      <c r="F12" s="523">
        <f>IF(基本情報入力シート!G35="","",基本情報入力シート!G35)</f>
        <v>1</v>
      </c>
      <c r="G12" s="523">
        <f>IF(基本情報入力シート!H35="","",基本情報入力シート!H35)</f>
        <v>0</v>
      </c>
      <c r="H12" s="523">
        <f>IF(基本情報入力シート!I35="","",基本情報入力シート!I35)</f>
        <v>1</v>
      </c>
      <c r="I12" s="523">
        <f>IF(基本情報入力シート!J35="","",基本情報入力シート!J35)</f>
        <v>5</v>
      </c>
      <c r="J12" s="523">
        <f>IF(基本情報入力シート!K35="","",基本情報入力シート!K35)</f>
        <v>9</v>
      </c>
      <c r="K12" s="524">
        <f>IF(基本情報入力シート!L35="","",基本情報入力シート!L35)</f>
        <v>2</v>
      </c>
      <c r="L12" s="525" t="str">
        <f>IF(基本情報入力シート!M35="","",基本情報入力シート!M35)</f>
        <v>松江市</v>
      </c>
      <c r="M12" s="525" t="str">
        <f>IF(基本情報入力シート!R35="","",基本情報入力シート!R35)</f>
        <v>島根県</v>
      </c>
      <c r="N12" s="525" t="str">
        <f>IF(基本情報入力シート!W35="","",基本情報入力シート!W35)</f>
        <v>松江市</v>
      </c>
      <c r="O12" s="520" t="str">
        <f>IF(基本情報入力シート!X35="","",基本情報入力シート!X35)</f>
        <v>訪問介護事業所あおぞら</v>
      </c>
      <c r="P12" s="526" t="str">
        <f>IF(基本情報入力シート!Y35="","",基本情報入力シート!Y35)</f>
        <v>居宅介護</v>
      </c>
      <c r="Q12" s="527">
        <f>IF(基本情報入力シート!AB35="","",基本情報入力シート!AB35)</f>
        <v>665680</v>
      </c>
      <c r="R12" s="550" t="s">
        <v>539</v>
      </c>
      <c r="S12" s="551" t="s">
        <v>22</v>
      </c>
      <c r="T12" s="552">
        <f>IFERROR(IF(R12="","",VLOOKUP(P12,【参考】数式用!$A$5:$H$34,MATCH(S12,【参考】数式用!$F$4:$H$4,0)+5,0)),"")</f>
        <v>5.5E-2</v>
      </c>
      <c r="U12" s="569" t="str">
        <f>IF(S12="特定加算Ⅰ",VLOOKUP(P12,【参考】数式用!$A$5:$I$28,9,FALSE),"-")</f>
        <v>-</v>
      </c>
      <c r="V12" s="102" t="s">
        <v>19</v>
      </c>
      <c r="W12" s="553">
        <v>4</v>
      </c>
      <c r="X12" s="144" t="s">
        <v>11</v>
      </c>
      <c r="Y12" s="553">
        <v>4</v>
      </c>
      <c r="Z12" s="305" t="s">
        <v>73</v>
      </c>
      <c r="AA12" s="553">
        <v>5</v>
      </c>
      <c r="AB12" s="144" t="s">
        <v>11</v>
      </c>
      <c r="AC12" s="553">
        <v>3</v>
      </c>
      <c r="AD12" s="144" t="s">
        <v>15</v>
      </c>
      <c r="AE12" s="532" t="s">
        <v>30</v>
      </c>
      <c r="AF12" s="534">
        <f>IF(AND(W12&gt;=1,Y12&gt;=1,AA12&gt;=1,AC12&gt;=1),(AA12*12+AC12)-(W12*12+Y12)+1,"")</f>
        <v>12</v>
      </c>
      <c r="AG12" s="534" t="s">
        <v>50</v>
      </c>
      <c r="AH12" s="535">
        <f>IFERROR(ROUNDDOWN(Q12*T12,0)*AF12,"")</f>
        <v>439344</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154</v>
      </c>
      <c r="W17" s="553"/>
      <c r="X17" s="144" t="s">
        <v>155</v>
      </c>
      <c r="Y17" s="553"/>
      <c r="Z17" s="305" t="s">
        <v>156</v>
      </c>
      <c r="AA17" s="553"/>
      <c r="AB17" s="144" t="s">
        <v>155</v>
      </c>
      <c r="AC17" s="553"/>
      <c r="AD17" s="144" t="s">
        <v>157</v>
      </c>
      <c r="AE17" s="532" t="s">
        <v>158</v>
      </c>
      <c r="AF17" s="533" t="str">
        <f t="shared" si="1"/>
        <v/>
      </c>
      <c r="AG17" s="534" t="s">
        <v>159</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154</v>
      </c>
      <c r="W18" s="553"/>
      <c r="X18" s="144" t="s">
        <v>155</v>
      </c>
      <c r="Y18" s="553"/>
      <c r="Z18" s="305" t="s">
        <v>156</v>
      </c>
      <c r="AA18" s="553"/>
      <c r="AB18" s="144" t="s">
        <v>155</v>
      </c>
      <c r="AC18" s="553"/>
      <c r="AD18" s="144" t="s">
        <v>157</v>
      </c>
      <c r="AE18" s="532" t="s">
        <v>158</v>
      </c>
      <c r="AF18" s="533" t="str">
        <f t="shared" si="1"/>
        <v/>
      </c>
      <c r="AG18" s="534" t="s">
        <v>159</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154</v>
      </c>
      <c r="W19" s="553"/>
      <c r="X19" s="144" t="s">
        <v>155</v>
      </c>
      <c r="Y19" s="553"/>
      <c r="Z19" s="305" t="s">
        <v>156</v>
      </c>
      <c r="AA19" s="553"/>
      <c r="AB19" s="144" t="s">
        <v>155</v>
      </c>
      <c r="AC19" s="553"/>
      <c r="AD19" s="144" t="s">
        <v>157</v>
      </c>
      <c r="AE19" s="532" t="s">
        <v>158</v>
      </c>
      <c r="AF19" s="533" t="str">
        <f t="shared" si="1"/>
        <v/>
      </c>
      <c r="AG19" s="534" t="s">
        <v>159</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154</v>
      </c>
      <c r="W20" s="553"/>
      <c r="X20" s="144" t="s">
        <v>155</v>
      </c>
      <c r="Y20" s="553"/>
      <c r="Z20" s="305" t="s">
        <v>156</v>
      </c>
      <c r="AA20" s="553"/>
      <c r="AB20" s="144" t="s">
        <v>155</v>
      </c>
      <c r="AC20" s="553"/>
      <c r="AD20" s="144" t="s">
        <v>157</v>
      </c>
      <c r="AE20" s="532" t="s">
        <v>158</v>
      </c>
      <c r="AF20" s="533" t="str">
        <f t="shared" si="1"/>
        <v/>
      </c>
      <c r="AG20" s="534" t="s">
        <v>159</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154</v>
      </c>
      <c r="W21" s="553"/>
      <c r="X21" s="144" t="s">
        <v>155</v>
      </c>
      <c r="Y21" s="553"/>
      <c r="Z21" s="305" t="s">
        <v>156</v>
      </c>
      <c r="AA21" s="553"/>
      <c r="AB21" s="144" t="s">
        <v>155</v>
      </c>
      <c r="AC21" s="553"/>
      <c r="AD21" s="144" t="s">
        <v>157</v>
      </c>
      <c r="AE21" s="532" t="s">
        <v>158</v>
      </c>
      <c r="AF21" s="533" t="str">
        <f t="shared" si="1"/>
        <v/>
      </c>
      <c r="AG21" s="534" t="s">
        <v>159</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154</v>
      </c>
      <c r="W22" s="553"/>
      <c r="X22" s="144" t="s">
        <v>155</v>
      </c>
      <c r="Y22" s="553"/>
      <c r="Z22" s="305" t="s">
        <v>156</v>
      </c>
      <c r="AA22" s="553"/>
      <c r="AB22" s="144" t="s">
        <v>155</v>
      </c>
      <c r="AC22" s="553"/>
      <c r="AD22" s="144" t="s">
        <v>157</v>
      </c>
      <c r="AE22" s="532" t="s">
        <v>158</v>
      </c>
      <c r="AF22" s="533" t="str">
        <f t="shared" si="1"/>
        <v/>
      </c>
      <c r="AG22" s="534" t="s">
        <v>159</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154</v>
      </c>
      <c r="W23" s="553"/>
      <c r="X23" s="144" t="s">
        <v>155</v>
      </c>
      <c r="Y23" s="553"/>
      <c r="Z23" s="305" t="s">
        <v>156</v>
      </c>
      <c r="AA23" s="553"/>
      <c r="AB23" s="144" t="s">
        <v>155</v>
      </c>
      <c r="AC23" s="553"/>
      <c r="AD23" s="144" t="s">
        <v>157</v>
      </c>
      <c r="AE23" s="532" t="s">
        <v>158</v>
      </c>
      <c r="AF23" s="533" t="str">
        <f t="shared" si="1"/>
        <v/>
      </c>
      <c r="AG23" s="534" t="s">
        <v>159</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154</v>
      </c>
      <c r="W24" s="553"/>
      <c r="X24" s="144" t="s">
        <v>155</v>
      </c>
      <c r="Y24" s="553"/>
      <c r="Z24" s="305" t="s">
        <v>156</v>
      </c>
      <c r="AA24" s="553"/>
      <c r="AB24" s="144" t="s">
        <v>155</v>
      </c>
      <c r="AC24" s="553"/>
      <c r="AD24" s="144" t="s">
        <v>157</v>
      </c>
      <c r="AE24" s="532" t="s">
        <v>158</v>
      </c>
      <c r="AF24" s="533" t="str">
        <f t="shared" si="1"/>
        <v/>
      </c>
      <c r="AG24" s="534" t="s">
        <v>159</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154</v>
      </c>
      <c r="W25" s="553"/>
      <c r="X25" s="144" t="s">
        <v>155</v>
      </c>
      <c r="Y25" s="553"/>
      <c r="Z25" s="305" t="s">
        <v>156</v>
      </c>
      <c r="AA25" s="553"/>
      <c r="AB25" s="144" t="s">
        <v>155</v>
      </c>
      <c r="AC25" s="553"/>
      <c r="AD25" s="144" t="s">
        <v>157</v>
      </c>
      <c r="AE25" s="532" t="s">
        <v>158</v>
      </c>
      <c r="AF25" s="533" t="str">
        <f t="shared" si="1"/>
        <v/>
      </c>
      <c r="AG25" s="534" t="s">
        <v>159</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154</v>
      </c>
      <c r="W26" s="553"/>
      <c r="X26" s="144" t="s">
        <v>155</v>
      </c>
      <c r="Y26" s="553"/>
      <c r="Z26" s="305" t="s">
        <v>156</v>
      </c>
      <c r="AA26" s="553"/>
      <c r="AB26" s="144" t="s">
        <v>155</v>
      </c>
      <c r="AC26" s="553"/>
      <c r="AD26" s="144" t="s">
        <v>157</v>
      </c>
      <c r="AE26" s="532" t="s">
        <v>158</v>
      </c>
      <c r="AF26" s="533" t="str">
        <f t="shared" si="1"/>
        <v/>
      </c>
      <c r="AG26" s="534" t="s">
        <v>159</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154</v>
      </c>
      <c r="W27" s="553"/>
      <c r="X27" s="144" t="s">
        <v>155</v>
      </c>
      <c r="Y27" s="553"/>
      <c r="Z27" s="305" t="s">
        <v>156</v>
      </c>
      <c r="AA27" s="553"/>
      <c r="AB27" s="144" t="s">
        <v>155</v>
      </c>
      <c r="AC27" s="553"/>
      <c r="AD27" s="144" t="s">
        <v>157</v>
      </c>
      <c r="AE27" s="532" t="s">
        <v>158</v>
      </c>
      <c r="AF27" s="533" t="str">
        <f t="shared" si="1"/>
        <v/>
      </c>
      <c r="AG27" s="534" t="s">
        <v>159</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154</v>
      </c>
      <c r="W28" s="553"/>
      <c r="X28" s="144" t="s">
        <v>155</v>
      </c>
      <c r="Y28" s="553"/>
      <c r="Z28" s="305" t="s">
        <v>156</v>
      </c>
      <c r="AA28" s="553"/>
      <c r="AB28" s="144" t="s">
        <v>155</v>
      </c>
      <c r="AC28" s="553"/>
      <c r="AD28" s="144" t="s">
        <v>157</v>
      </c>
      <c r="AE28" s="532" t="s">
        <v>158</v>
      </c>
      <c r="AF28" s="533" t="str">
        <f t="shared" si="1"/>
        <v/>
      </c>
      <c r="AG28" s="534" t="s">
        <v>159</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154</v>
      </c>
      <c r="W29" s="553"/>
      <c r="X29" s="144" t="s">
        <v>155</v>
      </c>
      <c r="Y29" s="553"/>
      <c r="Z29" s="305" t="s">
        <v>156</v>
      </c>
      <c r="AA29" s="553"/>
      <c r="AB29" s="144" t="s">
        <v>155</v>
      </c>
      <c r="AC29" s="553"/>
      <c r="AD29" s="144" t="s">
        <v>157</v>
      </c>
      <c r="AE29" s="532" t="s">
        <v>158</v>
      </c>
      <c r="AF29" s="533" t="str">
        <f t="shared" si="1"/>
        <v/>
      </c>
      <c r="AG29" s="534" t="s">
        <v>159</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154</v>
      </c>
      <c r="W30" s="553"/>
      <c r="X30" s="144" t="s">
        <v>155</v>
      </c>
      <c r="Y30" s="553"/>
      <c r="Z30" s="305" t="s">
        <v>156</v>
      </c>
      <c r="AA30" s="553"/>
      <c r="AB30" s="144" t="s">
        <v>155</v>
      </c>
      <c r="AC30" s="553"/>
      <c r="AD30" s="144" t="s">
        <v>157</v>
      </c>
      <c r="AE30" s="532" t="s">
        <v>158</v>
      </c>
      <c r="AF30" s="533" t="str">
        <f t="shared" si="1"/>
        <v/>
      </c>
      <c r="AG30" s="534" t="s">
        <v>159</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154</v>
      </c>
      <c r="W31" s="553"/>
      <c r="X31" s="144" t="s">
        <v>155</v>
      </c>
      <c r="Y31" s="553"/>
      <c r="Z31" s="305" t="s">
        <v>156</v>
      </c>
      <c r="AA31" s="553"/>
      <c r="AB31" s="144" t="s">
        <v>155</v>
      </c>
      <c r="AC31" s="553"/>
      <c r="AD31" s="144" t="s">
        <v>157</v>
      </c>
      <c r="AE31" s="532" t="s">
        <v>158</v>
      </c>
      <c r="AF31" s="533" t="str">
        <f t="shared" si="1"/>
        <v/>
      </c>
      <c r="AG31" s="534" t="s">
        <v>159</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154</v>
      </c>
      <c r="W32" s="553"/>
      <c r="X32" s="144" t="s">
        <v>155</v>
      </c>
      <c r="Y32" s="553"/>
      <c r="Z32" s="305" t="s">
        <v>156</v>
      </c>
      <c r="AA32" s="553"/>
      <c r="AB32" s="144" t="s">
        <v>155</v>
      </c>
      <c r="AC32" s="553"/>
      <c r="AD32" s="144" t="s">
        <v>157</v>
      </c>
      <c r="AE32" s="532" t="s">
        <v>158</v>
      </c>
      <c r="AF32" s="533" t="str">
        <f t="shared" si="1"/>
        <v/>
      </c>
      <c r="AG32" s="534" t="s">
        <v>159</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154</v>
      </c>
      <c r="W33" s="553"/>
      <c r="X33" s="144" t="s">
        <v>155</v>
      </c>
      <c r="Y33" s="553"/>
      <c r="Z33" s="305" t="s">
        <v>156</v>
      </c>
      <c r="AA33" s="553"/>
      <c r="AB33" s="144" t="s">
        <v>155</v>
      </c>
      <c r="AC33" s="553"/>
      <c r="AD33" s="144" t="s">
        <v>157</v>
      </c>
      <c r="AE33" s="532" t="s">
        <v>158</v>
      </c>
      <c r="AF33" s="533" t="str">
        <f t="shared" si="1"/>
        <v/>
      </c>
      <c r="AG33" s="534" t="s">
        <v>159</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154</v>
      </c>
      <c r="W34" s="553"/>
      <c r="X34" s="144" t="s">
        <v>155</v>
      </c>
      <c r="Y34" s="553"/>
      <c r="Z34" s="305" t="s">
        <v>156</v>
      </c>
      <c r="AA34" s="553"/>
      <c r="AB34" s="144" t="s">
        <v>155</v>
      </c>
      <c r="AC34" s="553"/>
      <c r="AD34" s="144" t="s">
        <v>157</v>
      </c>
      <c r="AE34" s="532" t="s">
        <v>158</v>
      </c>
      <c r="AF34" s="533" t="str">
        <f t="shared" si="1"/>
        <v/>
      </c>
      <c r="AG34" s="534" t="s">
        <v>159</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154</v>
      </c>
      <c r="W35" s="553"/>
      <c r="X35" s="144" t="s">
        <v>155</v>
      </c>
      <c r="Y35" s="553"/>
      <c r="Z35" s="305" t="s">
        <v>156</v>
      </c>
      <c r="AA35" s="553"/>
      <c r="AB35" s="144" t="s">
        <v>155</v>
      </c>
      <c r="AC35" s="553"/>
      <c r="AD35" s="144" t="s">
        <v>157</v>
      </c>
      <c r="AE35" s="532" t="s">
        <v>158</v>
      </c>
      <c r="AF35" s="533" t="str">
        <f t="shared" si="1"/>
        <v/>
      </c>
      <c r="AG35" s="534" t="s">
        <v>159</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154</v>
      </c>
      <c r="W36" s="553"/>
      <c r="X36" s="144" t="s">
        <v>155</v>
      </c>
      <c r="Y36" s="553"/>
      <c r="Z36" s="305" t="s">
        <v>156</v>
      </c>
      <c r="AA36" s="553"/>
      <c r="AB36" s="144" t="s">
        <v>155</v>
      </c>
      <c r="AC36" s="553"/>
      <c r="AD36" s="144" t="s">
        <v>157</v>
      </c>
      <c r="AE36" s="532" t="s">
        <v>158</v>
      </c>
      <c r="AF36" s="533" t="str">
        <f t="shared" si="1"/>
        <v/>
      </c>
      <c r="AG36" s="534" t="s">
        <v>159</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154</v>
      </c>
      <c r="W37" s="553"/>
      <c r="X37" s="144" t="s">
        <v>155</v>
      </c>
      <c r="Y37" s="553"/>
      <c r="Z37" s="305" t="s">
        <v>156</v>
      </c>
      <c r="AA37" s="553"/>
      <c r="AB37" s="144" t="s">
        <v>155</v>
      </c>
      <c r="AC37" s="553"/>
      <c r="AD37" s="144" t="s">
        <v>157</v>
      </c>
      <c r="AE37" s="532" t="s">
        <v>158</v>
      </c>
      <c r="AF37" s="533" t="str">
        <f t="shared" si="1"/>
        <v/>
      </c>
      <c r="AG37" s="534" t="s">
        <v>159</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154</v>
      </c>
      <c r="W38" s="553"/>
      <c r="X38" s="144" t="s">
        <v>155</v>
      </c>
      <c r="Y38" s="553"/>
      <c r="Z38" s="305" t="s">
        <v>156</v>
      </c>
      <c r="AA38" s="553"/>
      <c r="AB38" s="144" t="s">
        <v>155</v>
      </c>
      <c r="AC38" s="553"/>
      <c r="AD38" s="144" t="s">
        <v>157</v>
      </c>
      <c r="AE38" s="532" t="s">
        <v>158</v>
      </c>
      <c r="AF38" s="533" t="str">
        <f t="shared" si="1"/>
        <v/>
      </c>
      <c r="AG38" s="534" t="s">
        <v>159</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154</v>
      </c>
      <c r="W39" s="553"/>
      <c r="X39" s="144" t="s">
        <v>155</v>
      </c>
      <c r="Y39" s="553"/>
      <c r="Z39" s="305" t="s">
        <v>156</v>
      </c>
      <c r="AA39" s="553"/>
      <c r="AB39" s="144" t="s">
        <v>155</v>
      </c>
      <c r="AC39" s="553"/>
      <c r="AD39" s="144" t="s">
        <v>157</v>
      </c>
      <c r="AE39" s="532" t="s">
        <v>158</v>
      </c>
      <c r="AF39" s="533" t="str">
        <f t="shared" si="1"/>
        <v/>
      </c>
      <c r="AG39" s="534" t="s">
        <v>159</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154</v>
      </c>
      <c r="W40" s="553"/>
      <c r="X40" s="144" t="s">
        <v>155</v>
      </c>
      <c r="Y40" s="553"/>
      <c r="Z40" s="305" t="s">
        <v>156</v>
      </c>
      <c r="AA40" s="553"/>
      <c r="AB40" s="144" t="s">
        <v>155</v>
      </c>
      <c r="AC40" s="553"/>
      <c r="AD40" s="144" t="s">
        <v>157</v>
      </c>
      <c r="AE40" s="532" t="s">
        <v>158</v>
      </c>
      <c r="AF40" s="533" t="str">
        <f t="shared" si="1"/>
        <v/>
      </c>
      <c r="AG40" s="534" t="s">
        <v>159</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154</v>
      </c>
      <c r="W41" s="553"/>
      <c r="X41" s="144" t="s">
        <v>155</v>
      </c>
      <c r="Y41" s="553"/>
      <c r="Z41" s="305" t="s">
        <v>156</v>
      </c>
      <c r="AA41" s="553"/>
      <c r="AB41" s="144" t="s">
        <v>155</v>
      </c>
      <c r="AC41" s="553"/>
      <c r="AD41" s="144" t="s">
        <v>157</v>
      </c>
      <c r="AE41" s="532" t="s">
        <v>158</v>
      </c>
      <c r="AF41" s="533" t="str">
        <f t="shared" si="1"/>
        <v/>
      </c>
      <c r="AG41" s="534" t="s">
        <v>159</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154</v>
      </c>
      <c r="W42" s="553"/>
      <c r="X42" s="144" t="s">
        <v>155</v>
      </c>
      <c r="Y42" s="553"/>
      <c r="Z42" s="305" t="s">
        <v>156</v>
      </c>
      <c r="AA42" s="553"/>
      <c r="AB42" s="144" t="s">
        <v>155</v>
      </c>
      <c r="AC42" s="553"/>
      <c r="AD42" s="144" t="s">
        <v>157</v>
      </c>
      <c r="AE42" s="532" t="s">
        <v>158</v>
      </c>
      <c r="AF42" s="533" t="str">
        <f t="shared" si="1"/>
        <v/>
      </c>
      <c r="AG42" s="534" t="s">
        <v>159</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154</v>
      </c>
      <c r="W43" s="553"/>
      <c r="X43" s="144" t="s">
        <v>155</v>
      </c>
      <c r="Y43" s="553"/>
      <c r="Z43" s="305" t="s">
        <v>156</v>
      </c>
      <c r="AA43" s="553"/>
      <c r="AB43" s="144" t="s">
        <v>155</v>
      </c>
      <c r="AC43" s="553"/>
      <c r="AD43" s="144" t="s">
        <v>157</v>
      </c>
      <c r="AE43" s="532" t="s">
        <v>158</v>
      </c>
      <c r="AF43" s="533" t="str">
        <f t="shared" si="1"/>
        <v/>
      </c>
      <c r="AG43" s="534" t="s">
        <v>159</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154</v>
      </c>
      <c r="W44" s="553"/>
      <c r="X44" s="144" t="s">
        <v>155</v>
      </c>
      <c r="Y44" s="553"/>
      <c r="Z44" s="305" t="s">
        <v>156</v>
      </c>
      <c r="AA44" s="553"/>
      <c r="AB44" s="144" t="s">
        <v>155</v>
      </c>
      <c r="AC44" s="553"/>
      <c r="AD44" s="144" t="s">
        <v>157</v>
      </c>
      <c r="AE44" s="532" t="s">
        <v>158</v>
      </c>
      <c r="AF44" s="533" t="str">
        <f t="shared" si="1"/>
        <v/>
      </c>
      <c r="AG44" s="534" t="s">
        <v>159</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154</v>
      </c>
      <c r="W45" s="553"/>
      <c r="X45" s="144" t="s">
        <v>155</v>
      </c>
      <c r="Y45" s="553"/>
      <c r="Z45" s="305" t="s">
        <v>156</v>
      </c>
      <c r="AA45" s="553"/>
      <c r="AB45" s="144" t="s">
        <v>155</v>
      </c>
      <c r="AC45" s="553"/>
      <c r="AD45" s="144" t="s">
        <v>157</v>
      </c>
      <c r="AE45" s="532" t="s">
        <v>158</v>
      </c>
      <c r="AF45" s="533" t="str">
        <f t="shared" si="1"/>
        <v/>
      </c>
      <c r="AG45" s="534" t="s">
        <v>159</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154</v>
      </c>
      <c r="W46" s="553"/>
      <c r="X46" s="144" t="s">
        <v>155</v>
      </c>
      <c r="Y46" s="553"/>
      <c r="Z46" s="305" t="s">
        <v>156</v>
      </c>
      <c r="AA46" s="553"/>
      <c r="AB46" s="144" t="s">
        <v>155</v>
      </c>
      <c r="AC46" s="553"/>
      <c r="AD46" s="144" t="s">
        <v>157</v>
      </c>
      <c r="AE46" s="532" t="s">
        <v>158</v>
      </c>
      <c r="AF46" s="533" t="str">
        <f t="shared" si="1"/>
        <v/>
      </c>
      <c r="AG46" s="534" t="s">
        <v>159</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154</v>
      </c>
      <c r="W47" s="553"/>
      <c r="X47" s="144" t="s">
        <v>155</v>
      </c>
      <c r="Y47" s="553"/>
      <c r="Z47" s="305" t="s">
        <v>156</v>
      </c>
      <c r="AA47" s="553"/>
      <c r="AB47" s="144" t="s">
        <v>155</v>
      </c>
      <c r="AC47" s="553"/>
      <c r="AD47" s="144" t="s">
        <v>157</v>
      </c>
      <c r="AE47" s="532" t="s">
        <v>158</v>
      </c>
      <c r="AF47" s="533" t="str">
        <f t="shared" si="1"/>
        <v/>
      </c>
      <c r="AG47" s="534" t="s">
        <v>159</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154</v>
      </c>
      <c r="W48" s="553"/>
      <c r="X48" s="144" t="s">
        <v>155</v>
      </c>
      <c r="Y48" s="553"/>
      <c r="Z48" s="305" t="s">
        <v>156</v>
      </c>
      <c r="AA48" s="553"/>
      <c r="AB48" s="144" t="s">
        <v>155</v>
      </c>
      <c r="AC48" s="553"/>
      <c r="AD48" s="144" t="s">
        <v>157</v>
      </c>
      <c r="AE48" s="532" t="s">
        <v>158</v>
      </c>
      <c r="AF48" s="533" t="str">
        <f t="shared" si="1"/>
        <v/>
      </c>
      <c r="AG48" s="534" t="s">
        <v>159</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154</v>
      </c>
      <c r="W49" s="553"/>
      <c r="X49" s="144" t="s">
        <v>155</v>
      </c>
      <c r="Y49" s="553"/>
      <c r="Z49" s="305" t="s">
        <v>156</v>
      </c>
      <c r="AA49" s="553"/>
      <c r="AB49" s="144" t="s">
        <v>155</v>
      </c>
      <c r="AC49" s="553"/>
      <c r="AD49" s="144" t="s">
        <v>157</v>
      </c>
      <c r="AE49" s="532" t="s">
        <v>158</v>
      </c>
      <c r="AF49" s="533" t="str">
        <f t="shared" si="1"/>
        <v/>
      </c>
      <c r="AG49" s="534" t="s">
        <v>159</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154</v>
      </c>
      <c r="W50" s="553"/>
      <c r="X50" s="144" t="s">
        <v>155</v>
      </c>
      <c r="Y50" s="553"/>
      <c r="Z50" s="305" t="s">
        <v>156</v>
      </c>
      <c r="AA50" s="553"/>
      <c r="AB50" s="144" t="s">
        <v>155</v>
      </c>
      <c r="AC50" s="553"/>
      <c r="AD50" s="144" t="s">
        <v>157</v>
      </c>
      <c r="AE50" s="532" t="s">
        <v>158</v>
      </c>
      <c r="AF50" s="533" t="str">
        <f t="shared" si="1"/>
        <v/>
      </c>
      <c r="AG50" s="534" t="s">
        <v>159</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154</v>
      </c>
      <c r="W51" s="553"/>
      <c r="X51" s="144" t="s">
        <v>155</v>
      </c>
      <c r="Y51" s="553"/>
      <c r="Z51" s="305" t="s">
        <v>156</v>
      </c>
      <c r="AA51" s="553"/>
      <c r="AB51" s="144" t="s">
        <v>155</v>
      </c>
      <c r="AC51" s="553"/>
      <c r="AD51" s="144" t="s">
        <v>157</v>
      </c>
      <c r="AE51" s="532" t="s">
        <v>158</v>
      </c>
      <c r="AF51" s="533" t="str">
        <f t="shared" si="1"/>
        <v/>
      </c>
      <c r="AG51" s="534" t="s">
        <v>159</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154</v>
      </c>
      <c r="W52" s="553"/>
      <c r="X52" s="144" t="s">
        <v>155</v>
      </c>
      <c r="Y52" s="553"/>
      <c r="Z52" s="305" t="s">
        <v>156</v>
      </c>
      <c r="AA52" s="553"/>
      <c r="AB52" s="144" t="s">
        <v>155</v>
      </c>
      <c r="AC52" s="553"/>
      <c r="AD52" s="144" t="s">
        <v>157</v>
      </c>
      <c r="AE52" s="532" t="s">
        <v>158</v>
      </c>
      <c r="AF52" s="533" t="str">
        <f t="shared" si="1"/>
        <v/>
      </c>
      <c r="AG52" s="534" t="s">
        <v>159</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154</v>
      </c>
      <c r="W53" s="553"/>
      <c r="X53" s="144" t="s">
        <v>155</v>
      </c>
      <c r="Y53" s="553"/>
      <c r="Z53" s="305" t="s">
        <v>156</v>
      </c>
      <c r="AA53" s="553"/>
      <c r="AB53" s="144" t="s">
        <v>155</v>
      </c>
      <c r="AC53" s="553"/>
      <c r="AD53" s="144" t="s">
        <v>157</v>
      </c>
      <c r="AE53" s="532" t="s">
        <v>158</v>
      </c>
      <c r="AF53" s="533" t="str">
        <f t="shared" si="1"/>
        <v/>
      </c>
      <c r="AG53" s="534" t="s">
        <v>159</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154</v>
      </c>
      <c r="W54" s="553"/>
      <c r="X54" s="144" t="s">
        <v>155</v>
      </c>
      <c r="Y54" s="553"/>
      <c r="Z54" s="305" t="s">
        <v>156</v>
      </c>
      <c r="AA54" s="553"/>
      <c r="AB54" s="144" t="s">
        <v>155</v>
      </c>
      <c r="AC54" s="553"/>
      <c r="AD54" s="144" t="s">
        <v>157</v>
      </c>
      <c r="AE54" s="532" t="s">
        <v>158</v>
      </c>
      <c r="AF54" s="533" t="str">
        <f t="shared" si="1"/>
        <v/>
      </c>
      <c r="AG54" s="534" t="s">
        <v>159</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154</v>
      </c>
      <c r="W55" s="553"/>
      <c r="X55" s="144" t="s">
        <v>155</v>
      </c>
      <c r="Y55" s="553"/>
      <c r="Z55" s="305" t="s">
        <v>156</v>
      </c>
      <c r="AA55" s="553"/>
      <c r="AB55" s="144" t="s">
        <v>155</v>
      </c>
      <c r="AC55" s="553"/>
      <c r="AD55" s="144" t="s">
        <v>157</v>
      </c>
      <c r="AE55" s="532" t="s">
        <v>158</v>
      </c>
      <c r="AF55" s="533" t="str">
        <f t="shared" si="1"/>
        <v/>
      </c>
      <c r="AG55" s="534" t="s">
        <v>159</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154</v>
      </c>
      <c r="W56" s="553"/>
      <c r="X56" s="144" t="s">
        <v>155</v>
      </c>
      <c r="Y56" s="553"/>
      <c r="Z56" s="305" t="s">
        <v>156</v>
      </c>
      <c r="AA56" s="553"/>
      <c r="AB56" s="144" t="s">
        <v>155</v>
      </c>
      <c r="AC56" s="553"/>
      <c r="AD56" s="144" t="s">
        <v>157</v>
      </c>
      <c r="AE56" s="532" t="s">
        <v>158</v>
      </c>
      <c r="AF56" s="533" t="str">
        <f t="shared" si="1"/>
        <v/>
      </c>
      <c r="AG56" s="534" t="s">
        <v>159</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154</v>
      </c>
      <c r="W57" s="553"/>
      <c r="X57" s="144" t="s">
        <v>155</v>
      </c>
      <c r="Y57" s="553"/>
      <c r="Z57" s="305" t="s">
        <v>156</v>
      </c>
      <c r="AA57" s="553"/>
      <c r="AB57" s="144" t="s">
        <v>155</v>
      </c>
      <c r="AC57" s="553"/>
      <c r="AD57" s="144" t="s">
        <v>157</v>
      </c>
      <c r="AE57" s="532" t="s">
        <v>158</v>
      </c>
      <c r="AF57" s="533" t="str">
        <f t="shared" si="1"/>
        <v/>
      </c>
      <c r="AG57" s="534" t="s">
        <v>159</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154</v>
      </c>
      <c r="W58" s="553"/>
      <c r="X58" s="144" t="s">
        <v>155</v>
      </c>
      <c r="Y58" s="553"/>
      <c r="Z58" s="305" t="s">
        <v>156</v>
      </c>
      <c r="AA58" s="553"/>
      <c r="AB58" s="144" t="s">
        <v>155</v>
      </c>
      <c r="AC58" s="553"/>
      <c r="AD58" s="144" t="s">
        <v>157</v>
      </c>
      <c r="AE58" s="532" t="s">
        <v>158</v>
      </c>
      <c r="AF58" s="533" t="str">
        <f t="shared" si="1"/>
        <v/>
      </c>
      <c r="AG58" s="534" t="s">
        <v>159</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154</v>
      </c>
      <c r="W59" s="553"/>
      <c r="X59" s="144" t="s">
        <v>155</v>
      </c>
      <c r="Y59" s="553"/>
      <c r="Z59" s="305" t="s">
        <v>156</v>
      </c>
      <c r="AA59" s="553"/>
      <c r="AB59" s="144" t="s">
        <v>155</v>
      </c>
      <c r="AC59" s="553"/>
      <c r="AD59" s="144" t="s">
        <v>157</v>
      </c>
      <c r="AE59" s="532" t="s">
        <v>158</v>
      </c>
      <c r="AF59" s="533" t="str">
        <f t="shared" si="1"/>
        <v/>
      </c>
      <c r="AG59" s="534" t="s">
        <v>159</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154</v>
      </c>
      <c r="W60" s="553"/>
      <c r="X60" s="144" t="s">
        <v>155</v>
      </c>
      <c r="Y60" s="553"/>
      <c r="Z60" s="305" t="s">
        <v>156</v>
      </c>
      <c r="AA60" s="553"/>
      <c r="AB60" s="144" t="s">
        <v>155</v>
      </c>
      <c r="AC60" s="553"/>
      <c r="AD60" s="144" t="s">
        <v>157</v>
      </c>
      <c r="AE60" s="532" t="s">
        <v>158</v>
      </c>
      <c r="AF60" s="533" t="str">
        <f t="shared" si="1"/>
        <v/>
      </c>
      <c r="AG60" s="534" t="s">
        <v>159</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154</v>
      </c>
      <c r="W61" s="553"/>
      <c r="X61" s="144" t="s">
        <v>155</v>
      </c>
      <c r="Y61" s="553"/>
      <c r="Z61" s="305" t="s">
        <v>156</v>
      </c>
      <c r="AA61" s="553"/>
      <c r="AB61" s="144" t="s">
        <v>155</v>
      </c>
      <c r="AC61" s="553"/>
      <c r="AD61" s="144" t="s">
        <v>157</v>
      </c>
      <c r="AE61" s="532" t="s">
        <v>158</v>
      </c>
      <c r="AF61" s="533" t="str">
        <f t="shared" si="1"/>
        <v/>
      </c>
      <c r="AG61" s="534" t="s">
        <v>159</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154</v>
      </c>
      <c r="W62" s="553"/>
      <c r="X62" s="144" t="s">
        <v>155</v>
      </c>
      <c r="Y62" s="553"/>
      <c r="Z62" s="305" t="s">
        <v>156</v>
      </c>
      <c r="AA62" s="553"/>
      <c r="AB62" s="144" t="s">
        <v>155</v>
      </c>
      <c r="AC62" s="553"/>
      <c r="AD62" s="144" t="s">
        <v>157</v>
      </c>
      <c r="AE62" s="532" t="s">
        <v>158</v>
      </c>
      <c r="AF62" s="533" t="str">
        <f t="shared" si="1"/>
        <v/>
      </c>
      <c r="AG62" s="534" t="s">
        <v>159</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154</v>
      </c>
      <c r="W63" s="553"/>
      <c r="X63" s="144" t="s">
        <v>155</v>
      </c>
      <c r="Y63" s="553"/>
      <c r="Z63" s="305" t="s">
        <v>156</v>
      </c>
      <c r="AA63" s="553"/>
      <c r="AB63" s="144" t="s">
        <v>155</v>
      </c>
      <c r="AC63" s="553"/>
      <c r="AD63" s="144" t="s">
        <v>157</v>
      </c>
      <c r="AE63" s="532" t="s">
        <v>158</v>
      </c>
      <c r="AF63" s="533" t="str">
        <f t="shared" si="1"/>
        <v/>
      </c>
      <c r="AG63" s="534" t="s">
        <v>159</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154</v>
      </c>
      <c r="W64" s="553"/>
      <c r="X64" s="144" t="s">
        <v>155</v>
      </c>
      <c r="Y64" s="553"/>
      <c r="Z64" s="305" t="s">
        <v>156</v>
      </c>
      <c r="AA64" s="553"/>
      <c r="AB64" s="144" t="s">
        <v>155</v>
      </c>
      <c r="AC64" s="553"/>
      <c r="AD64" s="144" t="s">
        <v>157</v>
      </c>
      <c r="AE64" s="532" t="s">
        <v>158</v>
      </c>
      <c r="AF64" s="533" t="str">
        <f t="shared" si="1"/>
        <v/>
      </c>
      <c r="AG64" s="534" t="s">
        <v>159</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154</v>
      </c>
      <c r="W65" s="553"/>
      <c r="X65" s="144" t="s">
        <v>155</v>
      </c>
      <c r="Y65" s="553"/>
      <c r="Z65" s="305" t="s">
        <v>156</v>
      </c>
      <c r="AA65" s="553"/>
      <c r="AB65" s="144" t="s">
        <v>155</v>
      </c>
      <c r="AC65" s="553"/>
      <c r="AD65" s="144" t="s">
        <v>157</v>
      </c>
      <c r="AE65" s="532" t="s">
        <v>158</v>
      </c>
      <c r="AF65" s="533" t="str">
        <f t="shared" si="1"/>
        <v/>
      </c>
      <c r="AG65" s="534" t="s">
        <v>159</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154</v>
      </c>
      <c r="W66" s="553"/>
      <c r="X66" s="144" t="s">
        <v>155</v>
      </c>
      <c r="Y66" s="553"/>
      <c r="Z66" s="305" t="s">
        <v>156</v>
      </c>
      <c r="AA66" s="553"/>
      <c r="AB66" s="144" t="s">
        <v>155</v>
      </c>
      <c r="AC66" s="553"/>
      <c r="AD66" s="144" t="s">
        <v>157</v>
      </c>
      <c r="AE66" s="532" t="s">
        <v>158</v>
      </c>
      <c r="AF66" s="533" t="str">
        <f t="shared" si="1"/>
        <v/>
      </c>
      <c r="AG66" s="534" t="s">
        <v>159</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154</v>
      </c>
      <c r="W67" s="553"/>
      <c r="X67" s="144" t="s">
        <v>155</v>
      </c>
      <c r="Y67" s="553"/>
      <c r="Z67" s="305" t="s">
        <v>156</v>
      </c>
      <c r="AA67" s="553"/>
      <c r="AB67" s="144" t="s">
        <v>155</v>
      </c>
      <c r="AC67" s="553"/>
      <c r="AD67" s="144" t="s">
        <v>157</v>
      </c>
      <c r="AE67" s="532" t="s">
        <v>158</v>
      </c>
      <c r="AF67" s="533" t="str">
        <f t="shared" si="1"/>
        <v/>
      </c>
      <c r="AG67" s="534" t="s">
        <v>159</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154</v>
      </c>
      <c r="W68" s="553"/>
      <c r="X68" s="144" t="s">
        <v>155</v>
      </c>
      <c r="Y68" s="553"/>
      <c r="Z68" s="305" t="s">
        <v>156</v>
      </c>
      <c r="AA68" s="553"/>
      <c r="AB68" s="144" t="s">
        <v>155</v>
      </c>
      <c r="AC68" s="553"/>
      <c r="AD68" s="144" t="s">
        <v>157</v>
      </c>
      <c r="AE68" s="532" t="s">
        <v>158</v>
      </c>
      <c r="AF68" s="533" t="str">
        <f t="shared" si="1"/>
        <v/>
      </c>
      <c r="AG68" s="534" t="s">
        <v>159</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154</v>
      </c>
      <c r="W69" s="553"/>
      <c r="X69" s="144" t="s">
        <v>155</v>
      </c>
      <c r="Y69" s="553"/>
      <c r="Z69" s="305" t="s">
        <v>156</v>
      </c>
      <c r="AA69" s="553"/>
      <c r="AB69" s="144" t="s">
        <v>155</v>
      </c>
      <c r="AC69" s="553"/>
      <c r="AD69" s="144" t="s">
        <v>157</v>
      </c>
      <c r="AE69" s="532" t="s">
        <v>158</v>
      </c>
      <c r="AF69" s="533" t="str">
        <f t="shared" si="1"/>
        <v/>
      </c>
      <c r="AG69" s="534" t="s">
        <v>159</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154</v>
      </c>
      <c r="W70" s="553"/>
      <c r="X70" s="144" t="s">
        <v>155</v>
      </c>
      <c r="Y70" s="553"/>
      <c r="Z70" s="305" t="s">
        <v>156</v>
      </c>
      <c r="AA70" s="553"/>
      <c r="AB70" s="144" t="s">
        <v>155</v>
      </c>
      <c r="AC70" s="553"/>
      <c r="AD70" s="144" t="s">
        <v>157</v>
      </c>
      <c r="AE70" s="532" t="s">
        <v>158</v>
      </c>
      <c r="AF70" s="533" t="str">
        <f t="shared" si="1"/>
        <v/>
      </c>
      <c r="AG70" s="534" t="s">
        <v>159</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154</v>
      </c>
      <c r="W71" s="553"/>
      <c r="X71" s="144" t="s">
        <v>155</v>
      </c>
      <c r="Y71" s="553"/>
      <c r="Z71" s="305" t="s">
        <v>156</v>
      </c>
      <c r="AA71" s="553"/>
      <c r="AB71" s="144" t="s">
        <v>155</v>
      </c>
      <c r="AC71" s="553"/>
      <c r="AD71" s="144" t="s">
        <v>157</v>
      </c>
      <c r="AE71" s="532" t="s">
        <v>158</v>
      </c>
      <c r="AF71" s="533" t="str">
        <f t="shared" si="1"/>
        <v/>
      </c>
      <c r="AG71" s="534" t="s">
        <v>159</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154</v>
      </c>
      <c r="W72" s="553"/>
      <c r="X72" s="144" t="s">
        <v>155</v>
      </c>
      <c r="Y72" s="553"/>
      <c r="Z72" s="305" t="s">
        <v>156</v>
      </c>
      <c r="AA72" s="553"/>
      <c r="AB72" s="144" t="s">
        <v>155</v>
      </c>
      <c r="AC72" s="553"/>
      <c r="AD72" s="144" t="s">
        <v>157</v>
      </c>
      <c r="AE72" s="532" t="s">
        <v>158</v>
      </c>
      <c r="AF72" s="533" t="str">
        <f t="shared" si="1"/>
        <v/>
      </c>
      <c r="AG72" s="534" t="s">
        <v>159</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154</v>
      </c>
      <c r="W73" s="553"/>
      <c r="X73" s="144" t="s">
        <v>155</v>
      </c>
      <c r="Y73" s="553"/>
      <c r="Z73" s="305" t="s">
        <v>156</v>
      </c>
      <c r="AA73" s="553"/>
      <c r="AB73" s="144" t="s">
        <v>155</v>
      </c>
      <c r="AC73" s="553"/>
      <c r="AD73" s="144" t="s">
        <v>157</v>
      </c>
      <c r="AE73" s="532" t="s">
        <v>158</v>
      </c>
      <c r="AF73" s="533" t="str">
        <f t="shared" si="1"/>
        <v/>
      </c>
      <c r="AG73" s="534" t="s">
        <v>159</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154</v>
      </c>
      <c r="W74" s="553"/>
      <c r="X74" s="144" t="s">
        <v>155</v>
      </c>
      <c r="Y74" s="553"/>
      <c r="Z74" s="305" t="s">
        <v>156</v>
      </c>
      <c r="AA74" s="553"/>
      <c r="AB74" s="144" t="s">
        <v>155</v>
      </c>
      <c r="AC74" s="553"/>
      <c r="AD74" s="144" t="s">
        <v>157</v>
      </c>
      <c r="AE74" s="532" t="s">
        <v>158</v>
      </c>
      <c r="AF74" s="533" t="str">
        <f t="shared" si="1"/>
        <v/>
      </c>
      <c r="AG74" s="534" t="s">
        <v>159</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154</v>
      </c>
      <c r="W75" s="553"/>
      <c r="X75" s="144" t="s">
        <v>155</v>
      </c>
      <c r="Y75" s="553"/>
      <c r="Z75" s="305" t="s">
        <v>156</v>
      </c>
      <c r="AA75" s="553"/>
      <c r="AB75" s="144" t="s">
        <v>155</v>
      </c>
      <c r="AC75" s="553"/>
      <c r="AD75" s="144" t="s">
        <v>157</v>
      </c>
      <c r="AE75" s="532" t="s">
        <v>158</v>
      </c>
      <c r="AF75" s="533" t="str">
        <f t="shared" si="1"/>
        <v/>
      </c>
      <c r="AG75" s="534" t="s">
        <v>159</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154</v>
      </c>
      <c r="W76" s="553"/>
      <c r="X76" s="144" t="s">
        <v>155</v>
      </c>
      <c r="Y76" s="553"/>
      <c r="Z76" s="305" t="s">
        <v>156</v>
      </c>
      <c r="AA76" s="553"/>
      <c r="AB76" s="144" t="s">
        <v>155</v>
      </c>
      <c r="AC76" s="553"/>
      <c r="AD76" s="144" t="s">
        <v>157</v>
      </c>
      <c r="AE76" s="532" t="s">
        <v>158</v>
      </c>
      <c r="AF76" s="533" t="str">
        <f t="shared" si="1"/>
        <v/>
      </c>
      <c r="AG76" s="534" t="s">
        <v>159</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154</v>
      </c>
      <c r="W77" s="553"/>
      <c r="X77" s="144" t="s">
        <v>155</v>
      </c>
      <c r="Y77" s="553"/>
      <c r="Z77" s="305" t="s">
        <v>156</v>
      </c>
      <c r="AA77" s="553"/>
      <c r="AB77" s="144" t="s">
        <v>155</v>
      </c>
      <c r="AC77" s="553"/>
      <c r="AD77" s="144" t="s">
        <v>157</v>
      </c>
      <c r="AE77" s="532" t="s">
        <v>158</v>
      </c>
      <c r="AF77" s="533" t="str">
        <f t="shared" ref="AF77:AF111" si="7">IF(AND(W77&gt;=1,Y77&gt;=1,AA77&gt;=1,AC77&gt;=1),(AA77*12+AC77)-(W77*12+Y77)+1,"")</f>
        <v/>
      </c>
      <c r="AG77" s="534" t="s">
        <v>159</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154</v>
      </c>
      <c r="W78" s="553"/>
      <c r="X78" s="144" t="s">
        <v>155</v>
      </c>
      <c r="Y78" s="553"/>
      <c r="Z78" s="305" t="s">
        <v>156</v>
      </c>
      <c r="AA78" s="553"/>
      <c r="AB78" s="144" t="s">
        <v>155</v>
      </c>
      <c r="AC78" s="553"/>
      <c r="AD78" s="144" t="s">
        <v>157</v>
      </c>
      <c r="AE78" s="532" t="s">
        <v>158</v>
      </c>
      <c r="AF78" s="533" t="str">
        <f t="shared" si="7"/>
        <v/>
      </c>
      <c r="AG78" s="534" t="s">
        <v>159</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154</v>
      </c>
      <c r="W79" s="553"/>
      <c r="X79" s="144" t="s">
        <v>155</v>
      </c>
      <c r="Y79" s="553"/>
      <c r="Z79" s="305" t="s">
        <v>156</v>
      </c>
      <c r="AA79" s="553"/>
      <c r="AB79" s="144" t="s">
        <v>155</v>
      </c>
      <c r="AC79" s="553"/>
      <c r="AD79" s="144" t="s">
        <v>157</v>
      </c>
      <c r="AE79" s="532" t="s">
        <v>158</v>
      </c>
      <c r="AF79" s="533" t="str">
        <f t="shared" si="7"/>
        <v/>
      </c>
      <c r="AG79" s="534" t="s">
        <v>159</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154</v>
      </c>
      <c r="W80" s="553"/>
      <c r="X80" s="144" t="s">
        <v>155</v>
      </c>
      <c r="Y80" s="553"/>
      <c r="Z80" s="305" t="s">
        <v>156</v>
      </c>
      <c r="AA80" s="553"/>
      <c r="AB80" s="144" t="s">
        <v>155</v>
      </c>
      <c r="AC80" s="553"/>
      <c r="AD80" s="144" t="s">
        <v>157</v>
      </c>
      <c r="AE80" s="532" t="s">
        <v>158</v>
      </c>
      <c r="AF80" s="533" t="str">
        <f t="shared" si="7"/>
        <v/>
      </c>
      <c r="AG80" s="534" t="s">
        <v>159</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154</v>
      </c>
      <c r="W81" s="553"/>
      <c r="X81" s="144" t="s">
        <v>155</v>
      </c>
      <c r="Y81" s="553"/>
      <c r="Z81" s="305" t="s">
        <v>156</v>
      </c>
      <c r="AA81" s="553"/>
      <c r="AB81" s="144" t="s">
        <v>155</v>
      </c>
      <c r="AC81" s="553"/>
      <c r="AD81" s="144" t="s">
        <v>157</v>
      </c>
      <c r="AE81" s="532" t="s">
        <v>158</v>
      </c>
      <c r="AF81" s="533" t="str">
        <f t="shared" si="7"/>
        <v/>
      </c>
      <c r="AG81" s="534" t="s">
        <v>159</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154</v>
      </c>
      <c r="W82" s="553"/>
      <c r="X82" s="144" t="s">
        <v>155</v>
      </c>
      <c r="Y82" s="553"/>
      <c r="Z82" s="305" t="s">
        <v>156</v>
      </c>
      <c r="AA82" s="553"/>
      <c r="AB82" s="144" t="s">
        <v>155</v>
      </c>
      <c r="AC82" s="553"/>
      <c r="AD82" s="144" t="s">
        <v>157</v>
      </c>
      <c r="AE82" s="532" t="s">
        <v>158</v>
      </c>
      <c r="AF82" s="533" t="str">
        <f t="shared" si="7"/>
        <v/>
      </c>
      <c r="AG82" s="534" t="s">
        <v>159</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154</v>
      </c>
      <c r="W83" s="553"/>
      <c r="X83" s="144" t="s">
        <v>155</v>
      </c>
      <c r="Y83" s="553"/>
      <c r="Z83" s="305" t="s">
        <v>156</v>
      </c>
      <c r="AA83" s="553"/>
      <c r="AB83" s="144" t="s">
        <v>155</v>
      </c>
      <c r="AC83" s="553"/>
      <c r="AD83" s="144" t="s">
        <v>157</v>
      </c>
      <c r="AE83" s="532" t="s">
        <v>158</v>
      </c>
      <c r="AF83" s="533" t="str">
        <f t="shared" si="7"/>
        <v/>
      </c>
      <c r="AG83" s="534" t="s">
        <v>159</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154</v>
      </c>
      <c r="W84" s="553"/>
      <c r="X84" s="144" t="s">
        <v>155</v>
      </c>
      <c r="Y84" s="553"/>
      <c r="Z84" s="305" t="s">
        <v>156</v>
      </c>
      <c r="AA84" s="553"/>
      <c r="AB84" s="144" t="s">
        <v>155</v>
      </c>
      <c r="AC84" s="553"/>
      <c r="AD84" s="144" t="s">
        <v>157</v>
      </c>
      <c r="AE84" s="532" t="s">
        <v>158</v>
      </c>
      <c r="AF84" s="533" t="str">
        <f t="shared" si="7"/>
        <v/>
      </c>
      <c r="AG84" s="534" t="s">
        <v>159</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154</v>
      </c>
      <c r="W85" s="553"/>
      <c r="X85" s="144" t="s">
        <v>155</v>
      </c>
      <c r="Y85" s="553"/>
      <c r="Z85" s="305" t="s">
        <v>156</v>
      </c>
      <c r="AA85" s="553"/>
      <c r="AB85" s="144" t="s">
        <v>155</v>
      </c>
      <c r="AC85" s="553"/>
      <c r="AD85" s="144" t="s">
        <v>157</v>
      </c>
      <c r="AE85" s="532" t="s">
        <v>158</v>
      </c>
      <c r="AF85" s="533" t="str">
        <f t="shared" si="7"/>
        <v/>
      </c>
      <c r="AG85" s="534" t="s">
        <v>159</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154</v>
      </c>
      <c r="W86" s="553"/>
      <c r="X86" s="144" t="s">
        <v>155</v>
      </c>
      <c r="Y86" s="553"/>
      <c r="Z86" s="305" t="s">
        <v>156</v>
      </c>
      <c r="AA86" s="553"/>
      <c r="AB86" s="144" t="s">
        <v>155</v>
      </c>
      <c r="AC86" s="553"/>
      <c r="AD86" s="144" t="s">
        <v>157</v>
      </c>
      <c r="AE86" s="532" t="s">
        <v>158</v>
      </c>
      <c r="AF86" s="533" t="str">
        <f t="shared" si="7"/>
        <v/>
      </c>
      <c r="AG86" s="534" t="s">
        <v>159</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154</v>
      </c>
      <c r="W87" s="553"/>
      <c r="X87" s="144" t="s">
        <v>155</v>
      </c>
      <c r="Y87" s="553"/>
      <c r="Z87" s="305" t="s">
        <v>156</v>
      </c>
      <c r="AA87" s="553"/>
      <c r="AB87" s="144" t="s">
        <v>155</v>
      </c>
      <c r="AC87" s="553"/>
      <c r="AD87" s="144" t="s">
        <v>157</v>
      </c>
      <c r="AE87" s="532" t="s">
        <v>158</v>
      </c>
      <c r="AF87" s="533" t="str">
        <f t="shared" si="7"/>
        <v/>
      </c>
      <c r="AG87" s="534" t="s">
        <v>159</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154</v>
      </c>
      <c r="W88" s="553"/>
      <c r="X88" s="144" t="s">
        <v>155</v>
      </c>
      <c r="Y88" s="553"/>
      <c r="Z88" s="305" t="s">
        <v>156</v>
      </c>
      <c r="AA88" s="553"/>
      <c r="AB88" s="144" t="s">
        <v>155</v>
      </c>
      <c r="AC88" s="553"/>
      <c r="AD88" s="144" t="s">
        <v>157</v>
      </c>
      <c r="AE88" s="532" t="s">
        <v>158</v>
      </c>
      <c r="AF88" s="533" t="str">
        <f t="shared" si="7"/>
        <v/>
      </c>
      <c r="AG88" s="534" t="s">
        <v>159</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154</v>
      </c>
      <c r="W89" s="553"/>
      <c r="X89" s="144" t="s">
        <v>155</v>
      </c>
      <c r="Y89" s="553"/>
      <c r="Z89" s="305" t="s">
        <v>156</v>
      </c>
      <c r="AA89" s="553"/>
      <c r="AB89" s="144" t="s">
        <v>155</v>
      </c>
      <c r="AC89" s="553"/>
      <c r="AD89" s="144" t="s">
        <v>157</v>
      </c>
      <c r="AE89" s="532" t="s">
        <v>158</v>
      </c>
      <c r="AF89" s="533" t="str">
        <f t="shared" si="7"/>
        <v/>
      </c>
      <c r="AG89" s="534" t="s">
        <v>159</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154</v>
      </c>
      <c r="W90" s="553"/>
      <c r="X90" s="144" t="s">
        <v>155</v>
      </c>
      <c r="Y90" s="553"/>
      <c r="Z90" s="305" t="s">
        <v>156</v>
      </c>
      <c r="AA90" s="553"/>
      <c r="AB90" s="144" t="s">
        <v>155</v>
      </c>
      <c r="AC90" s="553"/>
      <c r="AD90" s="144" t="s">
        <v>157</v>
      </c>
      <c r="AE90" s="532" t="s">
        <v>158</v>
      </c>
      <c r="AF90" s="533" t="str">
        <f t="shared" si="7"/>
        <v/>
      </c>
      <c r="AG90" s="534" t="s">
        <v>159</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154</v>
      </c>
      <c r="W91" s="553"/>
      <c r="X91" s="144" t="s">
        <v>155</v>
      </c>
      <c r="Y91" s="553"/>
      <c r="Z91" s="305" t="s">
        <v>156</v>
      </c>
      <c r="AA91" s="553"/>
      <c r="AB91" s="144" t="s">
        <v>155</v>
      </c>
      <c r="AC91" s="553"/>
      <c r="AD91" s="144" t="s">
        <v>157</v>
      </c>
      <c r="AE91" s="532" t="s">
        <v>158</v>
      </c>
      <c r="AF91" s="533" t="str">
        <f t="shared" si="7"/>
        <v/>
      </c>
      <c r="AG91" s="534" t="s">
        <v>159</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154</v>
      </c>
      <c r="W92" s="553"/>
      <c r="X92" s="144" t="s">
        <v>155</v>
      </c>
      <c r="Y92" s="553"/>
      <c r="Z92" s="305" t="s">
        <v>156</v>
      </c>
      <c r="AA92" s="553"/>
      <c r="AB92" s="144" t="s">
        <v>155</v>
      </c>
      <c r="AC92" s="553"/>
      <c r="AD92" s="144" t="s">
        <v>157</v>
      </c>
      <c r="AE92" s="532" t="s">
        <v>158</v>
      </c>
      <c r="AF92" s="533" t="str">
        <f t="shared" si="7"/>
        <v/>
      </c>
      <c r="AG92" s="534" t="s">
        <v>159</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154</v>
      </c>
      <c r="W93" s="553"/>
      <c r="X93" s="144" t="s">
        <v>155</v>
      </c>
      <c r="Y93" s="553"/>
      <c r="Z93" s="305" t="s">
        <v>156</v>
      </c>
      <c r="AA93" s="553"/>
      <c r="AB93" s="144" t="s">
        <v>155</v>
      </c>
      <c r="AC93" s="553"/>
      <c r="AD93" s="144" t="s">
        <v>157</v>
      </c>
      <c r="AE93" s="532" t="s">
        <v>158</v>
      </c>
      <c r="AF93" s="533" t="str">
        <f t="shared" si="7"/>
        <v/>
      </c>
      <c r="AG93" s="534" t="s">
        <v>159</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154</v>
      </c>
      <c r="W94" s="553"/>
      <c r="X94" s="144" t="s">
        <v>155</v>
      </c>
      <c r="Y94" s="553"/>
      <c r="Z94" s="305" t="s">
        <v>156</v>
      </c>
      <c r="AA94" s="553"/>
      <c r="AB94" s="144" t="s">
        <v>155</v>
      </c>
      <c r="AC94" s="553"/>
      <c r="AD94" s="144" t="s">
        <v>157</v>
      </c>
      <c r="AE94" s="532" t="s">
        <v>158</v>
      </c>
      <c r="AF94" s="533" t="str">
        <f t="shared" si="7"/>
        <v/>
      </c>
      <c r="AG94" s="534" t="s">
        <v>159</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154</v>
      </c>
      <c r="W95" s="553"/>
      <c r="X95" s="144" t="s">
        <v>155</v>
      </c>
      <c r="Y95" s="553"/>
      <c r="Z95" s="305" t="s">
        <v>156</v>
      </c>
      <c r="AA95" s="553"/>
      <c r="AB95" s="144" t="s">
        <v>155</v>
      </c>
      <c r="AC95" s="553"/>
      <c r="AD95" s="144" t="s">
        <v>157</v>
      </c>
      <c r="AE95" s="532" t="s">
        <v>158</v>
      </c>
      <c r="AF95" s="533" t="str">
        <f t="shared" si="7"/>
        <v/>
      </c>
      <c r="AG95" s="534" t="s">
        <v>159</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154</v>
      </c>
      <c r="W96" s="553"/>
      <c r="X96" s="144" t="s">
        <v>155</v>
      </c>
      <c r="Y96" s="553"/>
      <c r="Z96" s="305" t="s">
        <v>156</v>
      </c>
      <c r="AA96" s="553"/>
      <c r="AB96" s="144" t="s">
        <v>155</v>
      </c>
      <c r="AC96" s="553"/>
      <c r="AD96" s="144" t="s">
        <v>157</v>
      </c>
      <c r="AE96" s="532" t="s">
        <v>158</v>
      </c>
      <c r="AF96" s="533" t="str">
        <f t="shared" si="7"/>
        <v/>
      </c>
      <c r="AG96" s="534" t="s">
        <v>159</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154</v>
      </c>
      <c r="W97" s="553"/>
      <c r="X97" s="144" t="s">
        <v>155</v>
      </c>
      <c r="Y97" s="553"/>
      <c r="Z97" s="305" t="s">
        <v>156</v>
      </c>
      <c r="AA97" s="553"/>
      <c r="AB97" s="144" t="s">
        <v>155</v>
      </c>
      <c r="AC97" s="553"/>
      <c r="AD97" s="144" t="s">
        <v>157</v>
      </c>
      <c r="AE97" s="532" t="s">
        <v>158</v>
      </c>
      <c r="AF97" s="533" t="str">
        <f t="shared" si="7"/>
        <v/>
      </c>
      <c r="AG97" s="534" t="s">
        <v>159</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154</v>
      </c>
      <c r="W98" s="553"/>
      <c r="X98" s="144" t="s">
        <v>155</v>
      </c>
      <c r="Y98" s="553"/>
      <c r="Z98" s="305" t="s">
        <v>156</v>
      </c>
      <c r="AA98" s="553"/>
      <c r="AB98" s="144" t="s">
        <v>155</v>
      </c>
      <c r="AC98" s="553"/>
      <c r="AD98" s="144" t="s">
        <v>157</v>
      </c>
      <c r="AE98" s="532" t="s">
        <v>158</v>
      </c>
      <c r="AF98" s="533" t="str">
        <f t="shared" si="7"/>
        <v/>
      </c>
      <c r="AG98" s="534" t="s">
        <v>159</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154</v>
      </c>
      <c r="W99" s="553"/>
      <c r="X99" s="144" t="s">
        <v>155</v>
      </c>
      <c r="Y99" s="553"/>
      <c r="Z99" s="305" t="s">
        <v>156</v>
      </c>
      <c r="AA99" s="553"/>
      <c r="AB99" s="144" t="s">
        <v>155</v>
      </c>
      <c r="AC99" s="553"/>
      <c r="AD99" s="144" t="s">
        <v>157</v>
      </c>
      <c r="AE99" s="532" t="s">
        <v>158</v>
      </c>
      <c r="AF99" s="533" t="str">
        <f t="shared" si="7"/>
        <v/>
      </c>
      <c r="AG99" s="534" t="s">
        <v>159</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154</v>
      </c>
      <c r="W100" s="553"/>
      <c r="X100" s="144" t="s">
        <v>155</v>
      </c>
      <c r="Y100" s="553"/>
      <c r="Z100" s="305" t="s">
        <v>156</v>
      </c>
      <c r="AA100" s="553"/>
      <c r="AB100" s="144" t="s">
        <v>155</v>
      </c>
      <c r="AC100" s="553"/>
      <c r="AD100" s="144" t="s">
        <v>157</v>
      </c>
      <c r="AE100" s="532" t="s">
        <v>158</v>
      </c>
      <c r="AF100" s="533" t="str">
        <f t="shared" si="7"/>
        <v/>
      </c>
      <c r="AG100" s="534" t="s">
        <v>159</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154</v>
      </c>
      <c r="W101" s="553"/>
      <c r="X101" s="144" t="s">
        <v>155</v>
      </c>
      <c r="Y101" s="553"/>
      <c r="Z101" s="305" t="s">
        <v>156</v>
      </c>
      <c r="AA101" s="553"/>
      <c r="AB101" s="144" t="s">
        <v>155</v>
      </c>
      <c r="AC101" s="553"/>
      <c r="AD101" s="144" t="s">
        <v>157</v>
      </c>
      <c r="AE101" s="532" t="s">
        <v>158</v>
      </c>
      <c r="AF101" s="533" t="str">
        <f t="shared" si="7"/>
        <v/>
      </c>
      <c r="AG101" s="534" t="s">
        <v>159</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154</v>
      </c>
      <c r="W102" s="553"/>
      <c r="X102" s="144" t="s">
        <v>155</v>
      </c>
      <c r="Y102" s="553"/>
      <c r="Z102" s="305" t="s">
        <v>156</v>
      </c>
      <c r="AA102" s="553"/>
      <c r="AB102" s="144" t="s">
        <v>155</v>
      </c>
      <c r="AC102" s="553"/>
      <c r="AD102" s="144" t="s">
        <v>157</v>
      </c>
      <c r="AE102" s="532" t="s">
        <v>158</v>
      </c>
      <c r="AF102" s="533" t="str">
        <f t="shared" si="7"/>
        <v/>
      </c>
      <c r="AG102" s="534" t="s">
        <v>159</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154</v>
      </c>
      <c r="W103" s="553"/>
      <c r="X103" s="144" t="s">
        <v>155</v>
      </c>
      <c r="Y103" s="553"/>
      <c r="Z103" s="305" t="s">
        <v>156</v>
      </c>
      <c r="AA103" s="553"/>
      <c r="AB103" s="144" t="s">
        <v>155</v>
      </c>
      <c r="AC103" s="553"/>
      <c r="AD103" s="144" t="s">
        <v>157</v>
      </c>
      <c r="AE103" s="532" t="s">
        <v>158</v>
      </c>
      <c r="AF103" s="533" t="str">
        <f t="shared" si="7"/>
        <v/>
      </c>
      <c r="AG103" s="534" t="s">
        <v>159</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154</v>
      </c>
      <c r="W104" s="553"/>
      <c r="X104" s="144" t="s">
        <v>155</v>
      </c>
      <c r="Y104" s="553"/>
      <c r="Z104" s="305" t="s">
        <v>156</v>
      </c>
      <c r="AA104" s="553"/>
      <c r="AB104" s="144" t="s">
        <v>155</v>
      </c>
      <c r="AC104" s="553"/>
      <c r="AD104" s="144" t="s">
        <v>157</v>
      </c>
      <c r="AE104" s="532" t="s">
        <v>158</v>
      </c>
      <c r="AF104" s="533" t="str">
        <f t="shared" si="7"/>
        <v/>
      </c>
      <c r="AG104" s="534" t="s">
        <v>159</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154</v>
      </c>
      <c r="W105" s="553"/>
      <c r="X105" s="144" t="s">
        <v>155</v>
      </c>
      <c r="Y105" s="553"/>
      <c r="Z105" s="305" t="s">
        <v>156</v>
      </c>
      <c r="AA105" s="553"/>
      <c r="AB105" s="144" t="s">
        <v>155</v>
      </c>
      <c r="AC105" s="553"/>
      <c r="AD105" s="144" t="s">
        <v>157</v>
      </c>
      <c r="AE105" s="532" t="s">
        <v>158</v>
      </c>
      <c r="AF105" s="533" t="str">
        <f t="shared" si="7"/>
        <v/>
      </c>
      <c r="AG105" s="534" t="s">
        <v>159</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154</v>
      </c>
      <c r="W106" s="553"/>
      <c r="X106" s="144" t="s">
        <v>155</v>
      </c>
      <c r="Y106" s="553"/>
      <c r="Z106" s="305" t="s">
        <v>156</v>
      </c>
      <c r="AA106" s="553"/>
      <c r="AB106" s="144" t="s">
        <v>155</v>
      </c>
      <c r="AC106" s="553"/>
      <c r="AD106" s="144" t="s">
        <v>157</v>
      </c>
      <c r="AE106" s="532" t="s">
        <v>158</v>
      </c>
      <c r="AF106" s="533" t="str">
        <f t="shared" si="7"/>
        <v/>
      </c>
      <c r="AG106" s="534" t="s">
        <v>159</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154</v>
      </c>
      <c r="W107" s="553"/>
      <c r="X107" s="144" t="s">
        <v>155</v>
      </c>
      <c r="Y107" s="553"/>
      <c r="Z107" s="305" t="s">
        <v>156</v>
      </c>
      <c r="AA107" s="553"/>
      <c r="AB107" s="144" t="s">
        <v>155</v>
      </c>
      <c r="AC107" s="553"/>
      <c r="AD107" s="144" t="s">
        <v>157</v>
      </c>
      <c r="AE107" s="532" t="s">
        <v>158</v>
      </c>
      <c r="AF107" s="533" t="str">
        <f t="shared" si="7"/>
        <v/>
      </c>
      <c r="AG107" s="534" t="s">
        <v>159</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154</v>
      </c>
      <c r="W108" s="553"/>
      <c r="X108" s="144" t="s">
        <v>155</v>
      </c>
      <c r="Y108" s="553"/>
      <c r="Z108" s="305" t="s">
        <v>156</v>
      </c>
      <c r="AA108" s="553"/>
      <c r="AB108" s="144" t="s">
        <v>155</v>
      </c>
      <c r="AC108" s="553"/>
      <c r="AD108" s="144" t="s">
        <v>157</v>
      </c>
      <c r="AE108" s="532" t="s">
        <v>158</v>
      </c>
      <c r="AF108" s="533" t="str">
        <f t="shared" si="7"/>
        <v/>
      </c>
      <c r="AG108" s="534" t="s">
        <v>159</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154</v>
      </c>
      <c r="W109" s="553"/>
      <c r="X109" s="144" t="s">
        <v>155</v>
      </c>
      <c r="Y109" s="553"/>
      <c r="Z109" s="305" t="s">
        <v>156</v>
      </c>
      <c r="AA109" s="553"/>
      <c r="AB109" s="144" t="s">
        <v>155</v>
      </c>
      <c r="AC109" s="553"/>
      <c r="AD109" s="144" t="s">
        <v>157</v>
      </c>
      <c r="AE109" s="532" t="s">
        <v>158</v>
      </c>
      <c r="AF109" s="533" t="str">
        <f t="shared" si="7"/>
        <v/>
      </c>
      <c r="AG109" s="534" t="s">
        <v>159</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154</v>
      </c>
      <c r="W110" s="553"/>
      <c r="X110" s="144" t="s">
        <v>155</v>
      </c>
      <c r="Y110" s="553"/>
      <c r="Z110" s="305" t="s">
        <v>156</v>
      </c>
      <c r="AA110" s="553"/>
      <c r="AB110" s="144" t="s">
        <v>155</v>
      </c>
      <c r="AC110" s="553"/>
      <c r="AD110" s="144" t="s">
        <v>157</v>
      </c>
      <c r="AE110" s="532" t="s">
        <v>158</v>
      </c>
      <c r="AF110" s="533" t="str">
        <f t="shared" si="7"/>
        <v/>
      </c>
      <c r="AG110" s="534" t="s">
        <v>159</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154</v>
      </c>
      <c r="W111" s="558"/>
      <c r="X111" s="559" t="s">
        <v>155</v>
      </c>
      <c r="Y111" s="558"/>
      <c r="Z111" s="560" t="s">
        <v>156</v>
      </c>
      <c r="AA111" s="558"/>
      <c r="AB111" s="559" t="s">
        <v>155</v>
      </c>
      <c r="AC111" s="558"/>
      <c r="AD111" s="559" t="s">
        <v>157</v>
      </c>
      <c r="AE111" s="561" t="s">
        <v>158</v>
      </c>
      <c r="AF111" s="562" t="str">
        <f t="shared" si="7"/>
        <v/>
      </c>
      <c r="AG111" s="563" t="s">
        <v>159</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xr:uid="{00000000-0009-0000-0000-000004000000}"/>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T134"/>
  <sheetViews>
    <sheetView view="pageBreakPreview" zoomScale="120" zoomScaleNormal="120" zoomScaleSheetLayoutView="120" workbookViewId="0"/>
  </sheetViews>
  <sheetFormatPr defaultColWidth="9" defaultRowHeight="13.5"/>
  <cols>
    <col min="1" max="1" width="2.5" style="650" customWidth="1"/>
    <col min="2" max="6" width="2.75" style="650" customWidth="1"/>
    <col min="7" max="35" width="2.5" style="650" customWidth="1"/>
    <col min="36" max="36" width="2.5" style="668" customWidth="1"/>
    <col min="37" max="37" width="4.125" style="650" customWidth="1"/>
    <col min="38" max="43" width="9.25" style="650" customWidth="1"/>
    <col min="44" max="44" width="9.75" style="650" bestFit="1" customWidth="1"/>
    <col min="45" max="16384" width="9" style="650"/>
  </cols>
  <sheetData>
    <row r="1" spans="1:46" ht="14.25" customHeight="1">
      <c r="A1" s="647" t="s">
        <v>528</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335" t="str">
        <f>IF(基本情報入力シート!R11="","",基本情報入力シート!R11)</f>
        <v>島根県</v>
      </c>
      <c r="AA1" s="1336"/>
      <c r="AB1" s="1336"/>
      <c r="AC1" s="1336"/>
      <c r="AD1" s="1336"/>
      <c r="AE1" s="1336"/>
      <c r="AF1" s="1336"/>
      <c r="AG1" s="1336"/>
      <c r="AH1" s="1336"/>
      <c r="AI1" s="1336"/>
      <c r="AJ1" s="1337"/>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338" t="s">
        <v>463</v>
      </c>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464</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339" t="s">
        <v>8</v>
      </c>
      <c r="B8" s="1340"/>
      <c r="C8" s="1340"/>
      <c r="D8" s="1340"/>
      <c r="E8" s="1340"/>
      <c r="F8" s="1341"/>
      <c r="G8" s="1246" t="str">
        <f>IF(基本情報入力シート!M15="","",基本情報入力シート!M15)</f>
        <v>カブシキガイシャラッシュ</v>
      </c>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7"/>
    </row>
    <row r="9" spans="1:46" s="657" customFormat="1" ht="25.5" customHeight="1">
      <c r="A9" s="1342" t="s">
        <v>6</v>
      </c>
      <c r="B9" s="1343"/>
      <c r="C9" s="1343"/>
      <c r="D9" s="1343"/>
      <c r="E9" s="1343"/>
      <c r="F9" s="1344"/>
      <c r="G9" s="1248" t="str">
        <f>IF(基本情報入力シート!M16="","",基本情報入力シート!M16)</f>
        <v>株式会社ラッシュ</v>
      </c>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9"/>
    </row>
    <row r="10" spans="1:46" s="657" customFormat="1" ht="12.75" customHeight="1">
      <c r="A10" s="1326" t="s">
        <v>127</v>
      </c>
      <c r="B10" s="1327"/>
      <c r="C10" s="1327"/>
      <c r="D10" s="1327"/>
      <c r="E10" s="1327"/>
      <c r="F10" s="1328"/>
      <c r="G10" s="658" t="s">
        <v>7</v>
      </c>
      <c r="H10" s="1022" t="str">
        <f>IF(基本情報入力シート!AD17="","",基本情報入力シート!AD17)</f>
        <v>6900011</v>
      </c>
      <c r="I10" s="1022"/>
      <c r="J10" s="1022"/>
      <c r="K10" s="1022"/>
      <c r="L10" s="1022"/>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329"/>
      <c r="B11" s="1330"/>
      <c r="C11" s="1330"/>
      <c r="D11" s="1330"/>
      <c r="E11" s="1330"/>
      <c r="F11" s="1331"/>
      <c r="G11" s="1257" t="str">
        <f>IF(基本情報入力シート!M18="","",基本情報入力シート!M18)</f>
        <v>島根県松江市東津田町1806-1</v>
      </c>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9"/>
    </row>
    <row r="12" spans="1:46" s="657" customFormat="1" ht="16.5" customHeight="1">
      <c r="A12" s="1329"/>
      <c r="B12" s="1330"/>
      <c r="C12" s="1330"/>
      <c r="D12" s="1330"/>
      <c r="E12" s="1330"/>
      <c r="F12" s="1331"/>
      <c r="G12" s="1260" t="str">
        <f>IF(基本情報入力シート!M19="","",基本情報入力シート!M19)</f>
        <v/>
      </c>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6"/>
    </row>
    <row r="13" spans="1:46" s="657" customFormat="1" ht="12">
      <c r="A13" s="1332" t="s">
        <v>8</v>
      </c>
      <c r="B13" s="1333"/>
      <c r="C13" s="1333"/>
      <c r="D13" s="1333"/>
      <c r="E13" s="1333"/>
      <c r="F13" s="1334"/>
      <c r="G13" s="1253" t="str">
        <f>IF(基本情報入力シート!M22="","",基本情報入力シート!M22)</f>
        <v>シラネユウヤ</v>
      </c>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4"/>
    </row>
    <row r="14" spans="1:46" s="657" customFormat="1" ht="25.5" customHeight="1">
      <c r="A14" s="1329" t="s">
        <v>122</v>
      </c>
      <c r="B14" s="1330"/>
      <c r="C14" s="1330"/>
      <c r="D14" s="1330"/>
      <c r="E14" s="1330"/>
      <c r="F14" s="1331"/>
      <c r="G14" s="1255" t="str">
        <f>IF(基本情報入力シート!M23="","",基本情報入力シート!M23)</f>
        <v>白根侑哉</v>
      </c>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6"/>
    </row>
    <row r="15" spans="1:46" s="657" customFormat="1" ht="15" customHeight="1">
      <c r="A15" s="1345" t="s">
        <v>126</v>
      </c>
      <c r="B15" s="1345"/>
      <c r="C15" s="1345"/>
      <c r="D15" s="1345"/>
      <c r="E15" s="1345"/>
      <c r="F15" s="1345"/>
      <c r="G15" s="1337" t="s">
        <v>0</v>
      </c>
      <c r="H15" s="1346"/>
      <c r="I15" s="1346"/>
      <c r="J15" s="1346"/>
      <c r="K15" s="1251" t="str">
        <f>IF(基本情報入力シート!M24="","",基本情報入力シート!M24)</f>
        <v>0852-67-1145</v>
      </c>
      <c r="L15" s="1251"/>
      <c r="M15" s="1251"/>
      <c r="N15" s="1251"/>
      <c r="O15" s="1251"/>
      <c r="P15" s="1346" t="s">
        <v>1</v>
      </c>
      <c r="Q15" s="1346"/>
      <c r="R15" s="1346"/>
      <c r="S15" s="1346"/>
      <c r="T15" s="1251" t="str">
        <f>IF(基本情報入力シート!M25="","",基本情報入力シート!M25)</f>
        <v>0852-67-1146</v>
      </c>
      <c r="U15" s="1251"/>
      <c r="V15" s="1251"/>
      <c r="W15" s="1251"/>
      <c r="X15" s="1251"/>
      <c r="Y15" s="1346" t="s">
        <v>125</v>
      </c>
      <c r="Z15" s="1346"/>
      <c r="AA15" s="1346"/>
      <c r="AB15" s="1346"/>
      <c r="AC15" s="1252" t="str">
        <f>IF(基本情報入力シート!M26="","",基本情報入力シート!M26)</f>
        <v>lush916@jewel.ocn.ne.jp</v>
      </c>
      <c r="AD15" s="1252"/>
      <c r="AE15" s="1252"/>
      <c r="AF15" s="1252"/>
      <c r="AG15" s="1252"/>
      <c r="AH15" s="1252"/>
      <c r="AI15" s="1252"/>
      <c r="AJ15" s="1252"/>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465</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355" t="s">
        <v>466</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652"/>
      <c r="AK18" s="668"/>
      <c r="AT18" s="669"/>
    </row>
    <row r="19" spans="1:46" ht="36.75" customHeight="1">
      <c r="A19" s="666"/>
      <c r="B19" s="1355" t="s">
        <v>467</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357" t="s">
        <v>468</v>
      </c>
      <c r="AK20" s="668"/>
      <c r="AT20" s="669"/>
    </row>
    <row r="21" spans="1:46" ht="19.5" customHeight="1" thickBot="1">
      <c r="A21" s="1359" t="s">
        <v>519</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t="str">
        <f>IF('（参考）交付金様式2-２'!P5=0,"",'（参考）交付金様式2-２'!P5)</f>
        <v/>
      </c>
      <c r="AA21" s="1362"/>
      <c r="AB21" s="1362"/>
      <c r="AC21" s="1362"/>
      <c r="AD21" s="1362"/>
      <c r="AE21" s="1362"/>
      <c r="AF21" s="1363"/>
      <c r="AG21" s="1364" t="s">
        <v>2</v>
      </c>
      <c r="AH21" s="1365"/>
      <c r="AI21" s="662"/>
      <c r="AJ21" s="1358"/>
      <c r="AR21" s="669"/>
    </row>
    <row r="22" spans="1:46" ht="19.5" customHeight="1" thickBot="1">
      <c r="A22" s="1347" t="s">
        <v>520</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t="str">
        <f>IF((Z23-Z24)=0,"",(Z23-Z24))</f>
        <v/>
      </c>
      <c r="AA22" s="1350"/>
      <c r="AB22" s="1350"/>
      <c r="AC22" s="1350"/>
      <c r="AD22" s="1350"/>
      <c r="AE22" s="1350"/>
      <c r="AF22" s="1351"/>
      <c r="AG22" s="1337" t="s">
        <v>2</v>
      </c>
      <c r="AH22" s="1346"/>
      <c r="AI22" s="668" t="s">
        <v>192</v>
      </c>
      <c r="AJ22" s="672" t="str">
        <f>IF(Z22="","",IF(Z21="","",IF(Z22&gt;Z21,"○","☓")))</f>
        <v/>
      </c>
      <c r="AK22" s="673" t="s">
        <v>193</v>
      </c>
      <c r="AL22" s="674"/>
      <c r="AM22" s="674"/>
      <c r="AN22" s="674"/>
      <c r="AO22" s="674"/>
      <c r="AP22" s="674"/>
      <c r="AQ22" s="674"/>
      <c r="AR22" s="675"/>
    </row>
    <row r="23" spans="1:46" ht="23.25" customHeight="1">
      <c r="A23" s="676"/>
      <c r="B23" s="1352" t="s">
        <v>469</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40" t="s">
        <v>2</v>
      </c>
      <c r="AH23" s="1341"/>
      <c r="AI23" s="668"/>
      <c r="AJ23" s="650"/>
      <c r="AR23" s="669"/>
    </row>
    <row r="24" spans="1:46" ht="19.5" customHeight="1">
      <c r="A24" s="677"/>
      <c r="B24" s="1366" t="s">
        <v>470</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668"/>
      <c r="AJ24" s="650"/>
      <c r="AR24" s="669"/>
    </row>
    <row r="25" spans="1:46" ht="19.5" customHeight="1" thickBot="1">
      <c r="A25" s="1371" t="s">
        <v>471</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678"/>
      <c r="AA25" s="678"/>
      <c r="AB25" s="679"/>
      <c r="AC25" s="680"/>
      <c r="AD25" s="680"/>
      <c r="AE25" s="681"/>
      <c r="AF25" s="682"/>
      <c r="AG25" s="683"/>
      <c r="AH25" s="683"/>
      <c r="AI25" s="682"/>
      <c r="AJ25" s="684"/>
      <c r="AK25" s="662"/>
      <c r="AT25" s="669"/>
    </row>
    <row r="26" spans="1:46" ht="18.75" customHeight="1" thickBot="1">
      <c r="A26" s="685"/>
      <c r="B26" s="1374" t="s">
        <v>531</v>
      </c>
      <c r="C26" s="1375"/>
      <c r="D26" s="1375"/>
      <c r="E26" s="1375"/>
      <c r="F26" s="1378"/>
      <c r="G26" s="1378"/>
      <c r="H26" s="1378"/>
      <c r="I26" s="1378"/>
      <c r="J26" s="1378"/>
      <c r="K26" s="1378"/>
      <c r="L26" s="1379"/>
      <c r="M26" s="1380">
        <f>SUM('（参考）交付金様式2-２'!AH13:AH112)</f>
        <v>0</v>
      </c>
      <c r="N26" s="1381"/>
      <c r="O26" s="1381"/>
      <c r="P26" s="1381"/>
      <c r="Q26" s="1381"/>
      <c r="R26" s="1381"/>
      <c r="S26" s="1382"/>
      <c r="T26" s="686" t="s">
        <v>2</v>
      </c>
      <c r="U26" s="687"/>
      <c r="V26" s="688"/>
      <c r="W26" s="688"/>
      <c r="X26" s="689"/>
      <c r="Y26" s="690"/>
      <c r="Z26" s="1383" t="s">
        <v>192</v>
      </c>
      <c r="AA26" s="1384" t="str">
        <f>IF(AND($V$27=0,$V$30=0),"×",IF(OR($V$27=0,$V$27&gt;=(200/3)),"○","×"))</f>
        <v>×</v>
      </c>
      <c r="AB26" s="1387" t="s">
        <v>472</v>
      </c>
      <c r="AC26" s="680"/>
      <c r="AD26" s="680"/>
      <c r="AE26" s="680"/>
      <c r="AF26" s="680"/>
      <c r="AG26" s="680"/>
      <c r="AH26" s="680"/>
      <c r="AI26" s="662"/>
      <c r="AJ26" s="650"/>
      <c r="AR26" s="669"/>
    </row>
    <row r="27" spans="1:46" ht="18.75" customHeight="1" thickBot="1">
      <c r="A27" s="685"/>
      <c r="B27" s="1376"/>
      <c r="C27" s="1377"/>
      <c r="D27" s="1377"/>
      <c r="E27" s="1377"/>
      <c r="F27" s="1405" t="s">
        <v>532</v>
      </c>
      <c r="G27" s="1406"/>
      <c r="H27" s="1406"/>
      <c r="I27" s="1406"/>
      <c r="J27" s="1406"/>
      <c r="K27" s="1406"/>
      <c r="L27" s="1406"/>
      <c r="M27" s="1417">
        <f>SUM('（参考）交付金様式2-２'!AI13:AI112)</f>
        <v>0</v>
      </c>
      <c r="N27" s="1418"/>
      <c r="O27" s="1418"/>
      <c r="P27" s="1418"/>
      <c r="Q27" s="1418"/>
      <c r="R27" s="1418"/>
      <c r="S27" s="1419"/>
      <c r="T27" s="691" t="s">
        <v>2</v>
      </c>
      <c r="U27" s="692" t="s">
        <v>30</v>
      </c>
      <c r="V27" s="1412">
        <f>IFERROR($M$27/$M$26*100,0)</f>
        <v>0</v>
      </c>
      <c r="W27" s="1413"/>
      <c r="X27" s="680" t="s">
        <v>31</v>
      </c>
      <c r="Y27" s="693" t="s">
        <v>473</v>
      </c>
      <c r="Z27" s="1383"/>
      <c r="AA27" s="1385"/>
      <c r="AB27" s="1388"/>
      <c r="AC27" s="680"/>
      <c r="AD27" s="680"/>
      <c r="AE27" s="680"/>
      <c r="AF27" s="680"/>
      <c r="AG27" s="680"/>
      <c r="AH27" s="680"/>
      <c r="AI27" s="662"/>
      <c r="AJ27" s="650"/>
      <c r="AR27" s="669"/>
    </row>
    <row r="28" spans="1:46" ht="18.75" customHeight="1" thickBot="1">
      <c r="A28" s="685"/>
      <c r="B28" s="1376"/>
      <c r="C28" s="1377"/>
      <c r="D28" s="1377"/>
      <c r="E28" s="1377"/>
      <c r="F28" s="1407"/>
      <c r="G28" s="1408"/>
      <c r="H28" s="1408"/>
      <c r="I28" s="1408"/>
      <c r="J28" s="1408"/>
      <c r="K28" s="1408"/>
      <c r="L28" s="1408"/>
      <c r="M28" s="1414" t="s">
        <v>474</v>
      </c>
      <c r="N28" s="1415"/>
      <c r="O28" s="1416"/>
      <c r="P28" s="1390">
        <f>$M$27/($AE$32-1)</f>
        <v>0</v>
      </c>
      <c r="Q28" s="1391"/>
      <c r="R28" s="1391"/>
      <c r="S28" s="1392"/>
      <c r="T28" s="694" t="s">
        <v>475</v>
      </c>
      <c r="U28" s="692"/>
      <c r="V28" s="1393"/>
      <c r="W28" s="1393"/>
      <c r="X28" s="680"/>
      <c r="Y28" s="693"/>
      <c r="Z28" s="1383"/>
      <c r="AA28" s="1386"/>
      <c r="AB28" s="1388"/>
      <c r="AC28" s="680"/>
      <c r="AD28" s="680"/>
      <c r="AE28" s="680"/>
      <c r="AF28" s="680"/>
      <c r="AG28" s="680"/>
      <c r="AH28" s="680"/>
      <c r="AI28" s="680"/>
      <c r="AJ28" s="680"/>
      <c r="AK28" s="1398" t="s">
        <v>476</v>
      </c>
      <c r="AL28" s="1399"/>
      <c r="AM28" s="1399"/>
      <c r="AN28" s="1399"/>
      <c r="AO28" s="1399"/>
      <c r="AP28" s="1399"/>
      <c r="AQ28" s="1399"/>
      <c r="AR28" s="1400"/>
      <c r="AT28" s="669"/>
    </row>
    <row r="29" spans="1:46" ht="18.75" customHeight="1" thickBot="1">
      <c r="A29" s="685"/>
      <c r="B29" s="1374" t="s">
        <v>521</v>
      </c>
      <c r="C29" s="1375"/>
      <c r="D29" s="1375"/>
      <c r="E29" s="1375"/>
      <c r="F29" s="1378"/>
      <c r="G29" s="1378"/>
      <c r="H29" s="1378"/>
      <c r="I29" s="1378"/>
      <c r="J29" s="1378"/>
      <c r="K29" s="1378"/>
      <c r="L29" s="1379"/>
      <c r="M29" s="1380">
        <f>SUM('（参考）交付金様式2-２'!AJ13:AJ112)</f>
        <v>0</v>
      </c>
      <c r="N29" s="1381"/>
      <c r="O29" s="1381"/>
      <c r="P29" s="1381"/>
      <c r="Q29" s="1381"/>
      <c r="R29" s="1381"/>
      <c r="S29" s="1382"/>
      <c r="T29" s="686" t="s">
        <v>2</v>
      </c>
      <c r="U29" s="687"/>
      <c r="V29" s="688"/>
      <c r="W29" s="688"/>
      <c r="X29" s="689"/>
      <c r="Y29" s="690"/>
      <c r="Z29" s="1383" t="s">
        <v>192</v>
      </c>
      <c r="AA29" s="1384" t="str">
        <f>IF(AND($V$27=0,$V$30=0),"×",IF(OR($V$30=0,$V$30&gt;=(200/3)),"○","×"))</f>
        <v>×</v>
      </c>
      <c r="AB29" s="1388"/>
      <c r="AC29" s="680"/>
      <c r="AD29" s="680"/>
      <c r="AE29" s="680"/>
      <c r="AF29" s="680"/>
      <c r="AG29" s="680"/>
      <c r="AH29" s="680"/>
      <c r="AI29" s="680"/>
      <c r="AJ29" s="680"/>
      <c r="AK29" s="1401"/>
      <c r="AL29" s="1401"/>
      <c r="AM29" s="1401"/>
      <c r="AN29" s="1401"/>
      <c r="AO29" s="1401"/>
      <c r="AP29" s="1401"/>
      <c r="AQ29" s="1401"/>
      <c r="AR29" s="1402"/>
      <c r="AT29" s="669"/>
    </row>
    <row r="30" spans="1:46" ht="18.75" customHeight="1" thickBot="1">
      <c r="A30" s="685"/>
      <c r="B30" s="1376"/>
      <c r="C30" s="1377"/>
      <c r="D30" s="1377"/>
      <c r="E30" s="1377"/>
      <c r="F30" s="1405" t="s">
        <v>522</v>
      </c>
      <c r="G30" s="1406"/>
      <c r="H30" s="1406"/>
      <c r="I30" s="1406"/>
      <c r="J30" s="1406"/>
      <c r="K30" s="1406"/>
      <c r="L30" s="1406"/>
      <c r="M30" s="1409">
        <f>SUM('（参考）交付金様式2-２'!AK13:AK112)</f>
        <v>0</v>
      </c>
      <c r="N30" s="1410"/>
      <c r="O30" s="1410"/>
      <c r="P30" s="1410"/>
      <c r="Q30" s="1410"/>
      <c r="R30" s="1410"/>
      <c r="S30" s="1411"/>
      <c r="T30" s="691" t="s">
        <v>2</v>
      </c>
      <c r="U30" s="692" t="s">
        <v>30</v>
      </c>
      <c r="V30" s="1412">
        <f>IFERROR($M$30/$M$29*100,0)</f>
        <v>0</v>
      </c>
      <c r="W30" s="1413"/>
      <c r="X30" s="680" t="s">
        <v>31</v>
      </c>
      <c r="Y30" s="693" t="s">
        <v>473</v>
      </c>
      <c r="Z30" s="1383"/>
      <c r="AA30" s="1385"/>
      <c r="AB30" s="1388"/>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376"/>
      <c r="C31" s="1377"/>
      <c r="D31" s="1377"/>
      <c r="E31" s="1377"/>
      <c r="F31" s="1407"/>
      <c r="G31" s="1408"/>
      <c r="H31" s="1408"/>
      <c r="I31" s="1408"/>
      <c r="J31" s="1408"/>
      <c r="K31" s="1408"/>
      <c r="L31" s="1408"/>
      <c r="M31" s="1414" t="s">
        <v>474</v>
      </c>
      <c r="N31" s="1415"/>
      <c r="O31" s="1416"/>
      <c r="P31" s="1390">
        <f>$M$30/($AE$32-1)</f>
        <v>0</v>
      </c>
      <c r="Q31" s="1391"/>
      <c r="R31" s="1391"/>
      <c r="S31" s="1392"/>
      <c r="T31" s="694" t="s">
        <v>475</v>
      </c>
      <c r="U31" s="692"/>
      <c r="V31" s="1393"/>
      <c r="W31" s="1393"/>
      <c r="X31" s="680"/>
      <c r="Y31" s="693"/>
      <c r="Z31" s="1403"/>
      <c r="AA31" s="1404"/>
      <c r="AB31" s="1389"/>
      <c r="AC31" s="679"/>
      <c r="AD31" s="679"/>
      <c r="AE31" s="680"/>
      <c r="AF31" s="680"/>
      <c r="AG31" s="679"/>
      <c r="AH31" s="680"/>
      <c r="AI31" s="662"/>
      <c r="AJ31" s="650"/>
      <c r="AR31" s="669"/>
    </row>
    <row r="32" spans="1:46" s="657" customFormat="1" ht="18.75" customHeight="1">
      <c r="A32" s="659" t="s">
        <v>18</v>
      </c>
      <c r="B32" s="1360" t="s">
        <v>477</v>
      </c>
      <c r="C32" s="1360"/>
      <c r="D32" s="1360"/>
      <c r="E32" s="1360"/>
      <c r="F32" s="1360"/>
      <c r="G32" s="1360"/>
      <c r="H32" s="1360"/>
      <c r="I32" s="1360"/>
      <c r="J32" s="1360"/>
      <c r="K32" s="1360"/>
      <c r="L32" s="1360"/>
      <c r="M32" s="1394" t="s">
        <v>478</v>
      </c>
      <c r="N32" s="1395"/>
      <c r="O32" s="1395"/>
      <c r="P32" s="1395"/>
      <c r="Q32" s="1395"/>
      <c r="R32" s="1395"/>
      <c r="S32" s="1395"/>
      <c r="T32" s="1395"/>
      <c r="U32" s="1395"/>
      <c r="V32" s="1395"/>
      <c r="W32" s="1395"/>
      <c r="X32" s="1395"/>
      <c r="Y32" s="1395"/>
      <c r="Z32" s="1396"/>
      <c r="AA32" s="1397"/>
      <c r="AB32" s="696" t="s">
        <v>12</v>
      </c>
      <c r="AC32" s="1336" t="s">
        <v>13</v>
      </c>
      <c r="AD32" s="1336"/>
      <c r="AE32" s="1396"/>
      <c r="AF32" s="1397"/>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479</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431" t="s">
        <v>498</v>
      </c>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1"/>
      <c r="AE35" s="1431"/>
      <c r="AF35" s="1431"/>
      <c r="AG35" s="1431"/>
      <c r="AH35" s="1431"/>
      <c r="AI35" s="1431"/>
      <c r="AJ35" s="708"/>
      <c r="AK35" s="668"/>
    </row>
    <row r="36" spans="1:46" ht="24" customHeight="1">
      <c r="A36" s="707" t="s">
        <v>79</v>
      </c>
      <c r="B36" s="1431" t="s">
        <v>499</v>
      </c>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1"/>
      <c r="AE36" s="1431"/>
      <c r="AF36" s="1431"/>
      <c r="AG36" s="1431"/>
      <c r="AH36" s="1431"/>
      <c r="AI36" s="1431"/>
      <c r="AJ36" s="708"/>
      <c r="AK36" s="668"/>
    </row>
    <row r="37" spans="1:46" s="709" customFormat="1" ht="5.25" customHeight="1">
      <c r="A37" s="707"/>
      <c r="B37" s="1432"/>
      <c r="C37" s="1432"/>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650"/>
      <c r="AL37" s="650"/>
      <c r="AM37" s="650"/>
      <c r="AN37" s="650"/>
      <c r="AO37" s="650"/>
      <c r="AT37" s="710"/>
    </row>
    <row r="38" spans="1:46" s="657" customFormat="1" ht="18" customHeight="1">
      <c r="A38" s="711" t="s">
        <v>480</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422" t="s">
        <v>35</v>
      </c>
      <c r="B39" s="1423"/>
      <c r="C39" s="1423"/>
      <c r="D39" s="1433"/>
      <c r="E39" s="1435" t="s">
        <v>481</v>
      </c>
      <c r="F39" s="1436"/>
      <c r="G39" s="1436"/>
      <c r="H39" s="1437"/>
      <c r="I39" s="715"/>
      <c r="J39" s="1420" t="s">
        <v>33</v>
      </c>
      <c r="K39" s="1420"/>
      <c r="L39" s="1420"/>
      <c r="M39" s="716"/>
      <c r="N39" s="1438" t="s">
        <v>482</v>
      </c>
      <c r="O39" s="1438"/>
      <c r="P39" s="1438"/>
      <c r="Q39" s="1438"/>
      <c r="R39" s="1438"/>
      <c r="S39" s="1438"/>
      <c r="T39" s="716"/>
      <c r="U39" s="1438" t="s">
        <v>483</v>
      </c>
      <c r="V39" s="1438"/>
      <c r="W39" s="1438"/>
      <c r="X39" s="1438"/>
      <c r="Y39" s="1438"/>
      <c r="Z39" s="1438"/>
      <c r="AA39" s="717"/>
      <c r="AB39" s="717"/>
      <c r="AC39" s="717"/>
      <c r="AD39" s="718"/>
      <c r="AE39" s="717"/>
      <c r="AF39" s="717"/>
      <c r="AG39" s="717"/>
      <c r="AH39" s="718"/>
      <c r="AI39" s="718"/>
      <c r="AJ39" s="719"/>
      <c r="AK39" s="650"/>
      <c r="AL39" s="650"/>
      <c r="AM39" s="650"/>
      <c r="AN39" s="650"/>
      <c r="AO39" s="650"/>
      <c r="AP39" s="662"/>
    </row>
    <row r="40" spans="1:46" s="657" customFormat="1" ht="26.25" customHeight="1">
      <c r="A40" s="1426"/>
      <c r="B40" s="1427"/>
      <c r="C40" s="1427"/>
      <c r="D40" s="1434"/>
      <c r="E40" s="1439" t="s">
        <v>29</v>
      </c>
      <c r="F40" s="1439"/>
      <c r="G40" s="1439"/>
      <c r="H40" s="1439"/>
      <c r="I40" s="716"/>
      <c r="J40" s="1420" t="s">
        <v>80</v>
      </c>
      <c r="K40" s="1420"/>
      <c r="L40" s="1420"/>
      <c r="M40" s="716"/>
      <c r="N40" s="1420" t="s">
        <v>484</v>
      </c>
      <c r="O40" s="1420"/>
      <c r="P40" s="1420"/>
      <c r="Q40" s="1420"/>
      <c r="R40" s="1420"/>
      <c r="S40" s="1420"/>
      <c r="T40" s="716"/>
      <c r="U40" s="1421" t="s">
        <v>34</v>
      </c>
      <c r="V40" s="1421"/>
      <c r="W40" s="1421"/>
      <c r="X40" s="1421"/>
      <c r="Y40" s="1421"/>
      <c r="Z40" s="1421"/>
      <c r="AA40" s="716"/>
      <c r="AB40" s="1421" t="s">
        <v>29</v>
      </c>
      <c r="AC40" s="1421"/>
      <c r="AD40" s="1421"/>
      <c r="AE40" s="718" t="s">
        <v>30</v>
      </c>
      <c r="AF40" s="716"/>
      <c r="AG40" s="716"/>
      <c r="AH40" s="716"/>
      <c r="AI40" s="716"/>
      <c r="AJ40" s="720" t="s">
        <v>31</v>
      </c>
      <c r="AK40" s="650"/>
      <c r="AL40" s="650"/>
      <c r="AM40" s="650"/>
      <c r="AN40" s="650"/>
      <c r="AO40" s="650"/>
      <c r="AP40" s="662"/>
    </row>
    <row r="41" spans="1:46" s="657" customFormat="1" ht="19.5" customHeight="1">
      <c r="A41" s="1422" t="s">
        <v>32</v>
      </c>
      <c r="B41" s="1423"/>
      <c r="C41" s="1423"/>
      <c r="D41" s="1423"/>
      <c r="E41" s="721" t="s">
        <v>238</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424"/>
      <c r="B42" s="1425"/>
      <c r="C42" s="1425"/>
      <c r="D42" s="1425"/>
      <c r="E42" s="724"/>
      <c r="F42" s="725" t="s">
        <v>36</v>
      </c>
      <c r="G42" s="726"/>
      <c r="H42" s="726"/>
      <c r="I42" s="726"/>
      <c r="J42" s="726"/>
      <c r="K42" s="727"/>
      <c r="L42" s="725" t="s">
        <v>150</v>
      </c>
      <c r="M42" s="726"/>
      <c r="N42" s="726"/>
      <c r="O42" s="725"/>
      <c r="P42" s="725"/>
      <c r="Q42" s="728"/>
      <c r="R42" s="729"/>
      <c r="S42" s="725" t="s">
        <v>29</v>
      </c>
      <c r="T42" s="725"/>
      <c r="U42" s="725" t="s">
        <v>30</v>
      </c>
      <c r="V42" s="1428"/>
      <c r="W42" s="1428"/>
      <c r="X42" s="1428"/>
      <c r="Y42" s="1428"/>
      <c r="Z42" s="1428"/>
      <c r="AA42" s="1428"/>
      <c r="AB42" s="1428"/>
      <c r="AC42" s="1428"/>
      <c r="AD42" s="1428"/>
      <c r="AE42" s="1428"/>
      <c r="AF42" s="1428"/>
      <c r="AG42" s="1428"/>
      <c r="AH42" s="1428"/>
      <c r="AI42" s="1428"/>
      <c r="AJ42" s="730" t="s">
        <v>31</v>
      </c>
      <c r="AK42" s="650"/>
      <c r="AL42" s="650"/>
      <c r="AM42" s="650"/>
      <c r="AN42" s="650"/>
    </row>
    <row r="43" spans="1:46" s="657" customFormat="1" ht="18" customHeight="1">
      <c r="A43" s="1424"/>
      <c r="B43" s="1425"/>
      <c r="C43" s="1425"/>
      <c r="D43" s="1425"/>
      <c r="E43" s="731" t="s">
        <v>485</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426"/>
      <c r="B44" s="1427"/>
      <c r="C44" s="1427"/>
      <c r="D44" s="1427"/>
      <c r="E44" s="1429"/>
      <c r="F44" s="1430"/>
      <c r="G44" s="1430"/>
      <c r="H44" s="1430"/>
      <c r="I44" s="1430"/>
      <c r="J44" s="1430"/>
      <c r="K44" s="1430"/>
      <c r="L44" s="1430"/>
      <c r="M44" s="1430"/>
      <c r="N44" s="1430"/>
      <c r="O44" s="1430"/>
      <c r="P44" s="1430"/>
      <c r="Q44" s="1430"/>
      <c r="R44" s="1430"/>
      <c r="S44" s="1430"/>
      <c r="T44" s="1430"/>
      <c r="U44" s="1430"/>
      <c r="V44" s="1430"/>
      <c r="W44" s="1430"/>
      <c r="X44" s="1430"/>
      <c r="Y44" s="1430"/>
      <c r="Z44" s="1430"/>
      <c r="AA44" s="1430"/>
      <c r="AB44" s="1430"/>
      <c r="AC44" s="1430"/>
      <c r="AD44" s="1430"/>
      <c r="AE44" s="1430"/>
      <c r="AF44" s="1430"/>
      <c r="AG44" s="1430"/>
      <c r="AH44" s="1430"/>
      <c r="AI44" s="1430"/>
      <c r="AJ44" s="1430"/>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4.25" thickBot="1">
      <c r="A51" s="744"/>
      <c r="B51" s="1467" t="s">
        <v>86</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Z51" s="1482" t="s">
        <v>58</v>
      </c>
      <c r="AA51" s="1483"/>
      <c r="AB51" s="1483"/>
      <c r="AC51" s="1483"/>
      <c r="AD51" s="1483"/>
      <c r="AE51" s="1483"/>
      <c r="AF51" s="1483"/>
      <c r="AG51" s="1483"/>
      <c r="AH51" s="1484"/>
      <c r="AI51" s="747"/>
      <c r="AJ51" s="746"/>
      <c r="AK51" s="668"/>
    </row>
    <row r="52" spans="1:46" ht="17.25" customHeight="1">
      <c r="A52" s="744"/>
      <c r="B52" s="748"/>
      <c r="C52" s="1474" t="s">
        <v>486</v>
      </c>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5"/>
      <c r="Z52" s="1476" t="s">
        <v>135</v>
      </c>
      <c r="AA52" s="1477"/>
      <c r="AB52" s="1477"/>
      <c r="AC52" s="1477"/>
      <c r="AD52" s="1477"/>
      <c r="AE52" s="1477"/>
      <c r="AF52" s="1477"/>
      <c r="AG52" s="1477"/>
      <c r="AH52" s="1478"/>
      <c r="AI52" s="747"/>
      <c r="AJ52" s="746"/>
      <c r="AK52" s="668"/>
    </row>
    <row r="53" spans="1:46" s="751" customFormat="1" ht="25.5" customHeight="1">
      <c r="A53" s="744"/>
      <c r="B53" s="749"/>
      <c r="C53" s="1479" t="s">
        <v>487</v>
      </c>
      <c r="D53" s="1479"/>
      <c r="E53" s="1479"/>
      <c r="F53" s="1479"/>
      <c r="G53" s="1479"/>
      <c r="H53" s="1479"/>
      <c r="I53" s="1479"/>
      <c r="J53" s="1479"/>
      <c r="K53" s="1479"/>
      <c r="L53" s="1479"/>
      <c r="M53" s="1479"/>
      <c r="N53" s="1479"/>
      <c r="O53" s="1479"/>
      <c r="P53" s="1479"/>
      <c r="Q53" s="1479"/>
      <c r="R53" s="1479"/>
      <c r="S53" s="1479"/>
      <c r="T53" s="1479"/>
      <c r="U53" s="1479"/>
      <c r="V53" s="1479"/>
      <c r="W53" s="1479"/>
      <c r="X53" s="1479"/>
      <c r="Y53" s="1480"/>
      <c r="Z53" s="1426" t="s">
        <v>135</v>
      </c>
      <c r="AA53" s="1427"/>
      <c r="AB53" s="1427"/>
      <c r="AC53" s="1427"/>
      <c r="AD53" s="1427"/>
      <c r="AE53" s="1427"/>
      <c r="AF53" s="1427"/>
      <c r="AG53" s="1427"/>
      <c r="AH53" s="1481"/>
      <c r="AI53" s="747"/>
      <c r="AJ53" s="746"/>
      <c r="AK53" s="750"/>
    </row>
    <row r="54" spans="1:46" ht="16.5" customHeight="1">
      <c r="A54" s="744"/>
      <c r="B54" s="752"/>
      <c r="C54" s="1459" t="s">
        <v>488</v>
      </c>
      <c r="D54" s="1459"/>
      <c r="E54" s="1459"/>
      <c r="F54" s="1459"/>
      <c r="G54" s="1459"/>
      <c r="H54" s="1459"/>
      <c r="I54" s="1459"/>
      <c r="J54" s="1459"/>
      <c r="K54" s="1459"/>
      <c r="L54" s="1459"/>
      <c r="M54" s="1459"/>
      <c r="N54" s="1459"/>
      <c r="O54" s="1459"/>
      <c r="P54" s="1459"/>
      <c r="Q54" s="1459"/>
      <c r="R54" s="1459"/>
      <c r="S54" s="1459"/>
      <c r="T54" s="1459"/>
      <c r="U54" s="1459"/>
      <c r="V54" s="1459"/>
      <c r="W54" s="1459"/>
      <c r="X54" s="1459"/>
      <c r="Y54" s="1460"/>
      <c r="Z54" s="1461" t="s">
        <v>60</v>
      </c>
      <c r="AA54" s="1462"/>
      <c r="AB54" s="1462"/>
      <c r="AC54" s="1462"/>
      <c r="AD54" s="1462"/>
      <c r="AE54" s="1462"/>
      <c r="AF54" s="1462"/>
      <c r="AG54" s="1462"/>
      <c r="AH54" s="1463"/>
      <c r="AI54" s="744"/>
      <c r="AJ54" s="746"/>
      <c r="AK54" s="668"/>
    </row>
    <row r="55" spans="1:46" ht="16.5" customHeight="1">
      <c r="A55" s="744"/>
      <c r="B55" s="752"/>
      <c r="C55" s="753" t="s">
        <v>489</v>
      </c>
      <c r="D55" s="754"/>
      <c r="E55" s="754"/>
      <c r="F55" s="754"/>
      <c r="G55" s="754"/>
      <c r="H55" s="754"/>
      <c r="I55" s="754"/>
      <c r="J55" s="754"/>
      <c r="K55" s="754"/>
      <c r="L55" s="754"/>
      <c r="M55" s="754"/>
      <c r="N55" s="754"/>
      <c r="O55" s="754"/>
      <c r="P55" s="754"/>
      <c r="Q55" s="754"/>
      <c r="R55" s="754"/>
      <c r="S55" s="754"/>
      <c r="T55" s="754"/>
      <c r="U55" s="754"/>
      <c r="V55" s="754"/>
      <c r="W55" s="754"/>
      <c r="X55" s="754"/>
      <c r="Y55" s="755"/>
      <c r="Z55" s="1461" t="s">
        <v>61</v>
      </c>
      <c r="AA55" s="1462"/>
      <c r="AB55" s="1462"/>
      <c r="AC55" s="1462"/>
      <c r="AD55" s="1462"/>
      <c r="AE55" s="1462"/>
      <c r="AF55" s="1462"/>
      <c r="AG55" s="1462"/>
      <c r="AH55" s="1463"/>
      <c r="AI55" s="744"/>
      <c r="AJ55" s="746"/>
      <c r="AK55" s="668"/>
    </row>
    <row r="56" spans="1:46" ht="16.5" customHeight="1">
      <c r="A56" s="744"/>
      <c r="B56" s="752"/>
      <c r="C56" s="753" t="s">
        <v>490</v>
      </c>
      <c r="D56" s="754"/>
      <c r="E56" s="754"/>
      <c r="F56" s="754"/>
      <c r="G56" s="754"/>
      <c r="H56" s="754"/>
      <c r="I56" s="754"/>
      <c r="J56" s="754"/>
      <c r="K56" s="754"/>
      <c r="L56" s="754"/>
      <c r="M56" s="754"/>
      <c r="N56" s="754"/>
      <c r="O56" s="754"/>
      <c r="P56" s="754"/>
      <c r="Q56" s="754"/>
      <c r="R56" s="754"/>
      <c r="S56" s="754"/>
      <c r="T56" s="754"/>
      <c r="U56" s="754"/>
      <c r="V56" s="754"/>
      <c r="W56" s="754"/>
      <c r="X56" s="754"/>
      <c r="Y56" s="755"/>
      <c r="Z56" s="1461" t="s">
        <v>491</v>
      </c>
      <c r="AA56" s="1462"/>
      <c r="AB56" s="1462"/>
      <c r="AC56" s="1462"/>
      <c r="AD56" s="1462"/>
      <c r="AE56" s="1462"/>
      <c r="AF56" s="1462"/>
      <c r="AG56" s="1462"/>
      <c r="AH56" s="1463"/>
      <c r="AI56" s="744"/>
      <c r="AJ56" s="746"/>
      <c r="AK56" s="668"/>
    </row>
    <row r="57" spans="1:46" ht="25.5" customHeight="1">
      <c r="A57" s="744"/>
      <c r="B57" s="752"/>
      <c r="C57" s="1442" t="s">
        <v>133</v>
      </c>
      <c r="D57" s="1442"/>
      <c r="E57" s="1442"/>
      <c r="F57" s="1442"/>
      <c r="G57" s="1442"/>
      <c r="H57" s="1442"/>
      <c r="I57" s="1442"/>
      <c r="J57" s="1442"/>
      <c r="K57" s="1442"/>
      <c r="L57" s="1442"/>
      <c r="M57" s="1442"/>
      <c r="N57" s="1442"/>
      <c r="O57" s="1442"/>
      <c r="P57" s="1442"/>
      <c r="Q57" s="1442"/>
      <c r="R57" s="1442"/>
      <c r="S57" s="1442"/>
      <c r="T57" s="1442"/>
      <c r="U57" s="1442"/>
      <c r="V57" s="1442"/>
      <c r="W57" s="1442"/>
      <c r="X57" s="1442"/>
      <c r="Y57" s="1443"/>
      <c r="Z57" s="1464" t="s">
        <v>135</v>
      </c>
      <c r="AA57" s="1465"/>
      <c r="AB57" s="1465"/>
      <c r="AC57" s="1465"/>
      <c r="AD57" s="1465"/>
      <c r="AE57" s="1465"/>
      <c r="AF57" s="1465"/>
      <c r="AG57" s="1465"/>
      <c r="AH57" s="1466"/>
      <c r="AI57" s="744"/>
      <c r="AJ57" s="746"/>
      <c r="AK57" s="668"/>
    </row>
    <row r="58" spans="1:46" ht="25.5" customHeight="1">
      <c r="A58" s="744"/>
      <c r="B58" s="752"/>
      <c r="C58" s="1442" t="s">
        <v>134</v>
      </c>
      <c r="D58" s="1442"/>
      <c r="E58" s="1442"/>
      <c r="F58" s="1442"/>
      <c r="G58" s="1442"/>
      <c r="H58" s="1442"/>
      <c r="I58" s="1442"/>
      <c r="J58" s="1442"/>
      <c r="K58" s="1442"/>
      <c r="L58" s="1442"/>
      <c r="M58" s="1442"/>
      <c r="N58" s="1442"/>
      <c r="O58" s="1442"/>
      <c r="P58" s="1442"/>
      <c r="Q58" s="1442"/>
      <c r="R58" s="1442"/>
      <c r="S58" s="1442"/>
      <c r="T58" s="1442"/>
      <c r="U58" s="1442"/>
      <c r="V58" s="1442"/>
      <c r="W58" s="1442"/>
      <c r="X58" s="1442"/>
      <c r="Y58" s="1443"/>
      <c r="Z58" s="1444" t="s">
        <v>136</v>
      </c>
      <c r="AA58" s="1445"/>
      <c r="AB58" s="1445"/>
      <c r="AC58" s="1445"/>
      <c r="AD58" s="1445"/>
      <c r="AE58" s="1445"/>
      <c r="AF58" s="1445"/>
      <c r="AG58" s="1445"/>
      <c r="AH58" s="1446"/>
      <c r="AI58" s="744"/>
      <c r="AJ58" s="746"/>
      <c r="AK58" s="756"/>
    </row>
    <row r="59" spans="1:46" ht="16.5" customHeight="1" thickBot="1">
      <c r="A59" s="744"/>
      <c r="B59" s="757"/>
      <c r="C59" s="758" t="s">
        <v>105</v>
      </c>
      <c r="D59" s="759"/>
      <c r="E59" s="759"/>
      <c r="F59" s="759"/>
      <c r="G59" s="759"/>
      <c r="H59" s="759"/>
      <c r="I59" s="759"/>
      <c r="J59" s="759"/>
      <c r="K59" s="759"/>
      <c r="L59" s="759"/>
      <c r="M59" s="759"/>
      <c r="N59" s="759"/>
      <c r="O59" s="759"/>
      <c r="P59" s="759"/>
      <c r="Q59" s="759"/>
      <c r="R59" s="759"/>
      <c r="S59" s="759"/>
      <c r="T59" s="759"/>
      <c r="U59" s="759"/>
      <c r="V59" s="759"/>
      <c r="W59" s="759"/>
      <c r="X59" s="759"/>
      <c r="Y59" s="760"/>
      <c r="Z59" s="1447" t="s">
        <v>59</v>
      </c>
      <c r="AA59" s="1448"/>
      <c r="AB59" s="1448"/>
      <c r="AC59" s="1448"/>
      <c r="AD59" s="1448"/>
      <c r="AE59" s="1448"/>
      <c r="AF59" s="1448"/>
      <c r="AG59" s="1448"/>
      <c r="AH59" s="1449"/>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142</v>
      </c>
      <c r="C61" s="762" t="s">
        <v>141</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143</v>
      </c>
      <c r="C62" s="1450" t="s">
        <v>492</v>
      </c>
      <c r="D62" s="1450"/>
      <c r="E62" s="1450"/>
      <c r="F62" s="1450"/>
      <c r="G62" s="1450"/>
      <c r="H62" s="1450"/>
      <c r="I62" s="1450"/>
      <c r="J62" s="1450"/>
      <c r="K62" s="1450"/>
      <c r="L62" s="1450"/>
      <c r="M62" s="1450"/>
      <c r="N62" s="1450"/>
      <c r="O62" s="1450"/>
      <c r="P62" s="1450"/>
      <c r="Q62" s="1450"/>
      <c r="R62" s="1450"/>
      <c r="S62" s="1450"/>
      <c r="T62" s="1450"/>
      <c r="U62" s="1450"/>
      <c r="V62" s="1450"/>
      <c r="W62" s="1450"/>
      <c r="X62" s="1450"/>
      <c r="Y62" s="1450"/>
      <c r="Z62" s="1450"/>
      <c r="AA62" s="1450"/>
      <c r="AB62" s="1450"/>
      <c r="AC62" s="1450"/>
      <c r="AD62" s="1450"/>
      <c r="AE62" s="1450"/>
      <c r="AF62" s="1450"/>
      <c r="AG62" s="1450"/>
      <c r="AH62" s="1450"/>
      <c r="AI62" s="1450"/>
      <c r="AJ62" s="1450"/>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451" t="s">
        <v>249</v>
      </c>
      <c r="C65" s="1451"/>
      <c r="D65" s="1451"/>
      <c r="E65" s="1451"/>
      <c r="F65" s="1451"/>
      <c r="G65" s="1451"/>
      <c r="H65" s="1451"/>
      <c r="I65" s="1451"/>
      <c r="J65" s="1451"/>
      <c r="K65" s="1451"/>
      <c r="L65" s="1451"/>
      <c r="M65" s="1451"/>
      <c r="N65" s="1451"/>
      <c r="O65" s="1451"/>
      <c r="P65" s="1451"/>
      <c r="Q65" s="1451"/>
      <c r="R65" s="1451"/>
      <c r="S65" s="1451"/>
      <c r="T65" s="1451"/>
      <c r="U65" s="1451"/>
      <c r="V65" s="1451"/>
      <c r="W65" s="1451"/>
      <c r="X65" s="1451"/>
      <c r="Y65" s="1451"/>
      <c r="Z65" s="1451"/>
      <c r="AA65" s="1451"/>
      <c r="AB65" s="1451"/>
      <c r="AC65" s="1451"/>
      <c r="AD65" s="1451"/>
      <c r="AE65" s="1451"/>
      <c r="AF65" s="1451"/>
      <c r="AG65" s="1451"/>
      <c r="AH65" s="1451"/>
      <c r="AI65" s="1451"/>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452">
        <v>4</v>
      </c>
      <c r="E67" s="1453"/>
      <c r="F67" s="772" t="s">
        <v>5</v>
      </c>
      <c r="G67" s="1454"/>
      <c r="H67" s="1455"/>
      <c r="I67" s="772" t="s">
        <v>4</v>
      </c>
      <c r="J67" s="1454"/>
      <c r="K67" s="1455"/>
      <c r="L67" s="772" t="s">
        <v>3</v>
      </c>
      <c r="M67" s="773"/>
      <c r="N67" s="1456" t="s">
        <v>6</v>
      </c>
      <c r="O67" s="1456"/>
      <c r="P67" s="1456"/>
      <c r="Q67" s="1457" t="str">
        <f>IF(G9="","",G9)</f>
        <v>株式会社ラッシュ</v>
      </c>
      <c r="R67" s="1457"/>
      <c r="S67" s="1457"/>
      <c r="T67" s="1457"/>
      <c r="U67" s="1457"/>
      <c r="V67" s="1457"/>
      <c r="W67" s="1457"/>
      <c r="X67" s="1457"/>
      <c r="Y67" s="1457"/>
      <c r="Z67" s="1457"/>
      <c r="AA67" s="1457"/>
      <c r="AB67" s="1457"/>
      <c r="AC67" s="1457"/>
      <c r="AD67" s="1457"/>
      <c r="AE67" s="1457"/>
      <c r="AF67" s="1457"/>
      <c r="AG67" s="1457"/>
      <c r="AH67" s="1457"/>
      <c r="AI67" s="1457"/>
      <c r="AJ67" s="1458"/>
    </row>
    <row r="68" spans="1:36" s="774" customFormat="1" ht="13.5" customHeight="1">
      <c r="A68" s="775"/>
      <c r="B68" s="776"/>
      <c r="C68" s="777"/>
      <c r="D68" s="777"/>
      <c r="E68" s="777"/>
      <c r="F68" s="777"/>
      <c r="G68" s="777"/>
      <c r="H68" s="777"/>
      <c r="I68" s="777"/>
      <c r="J68" s="777"/>
      <c r="K68" s="777"/>
      <c r="L68" s="777"/>
      <c r="M68" s="777"/>
      <c r="N68" s="1470" t="s">
        <v>82</v>
      </c>
      <c r="O68" s="1470"/>
      <c r="P68" s="1470"/>
      <c r="Q68" s="1471" t="s">
        <v>83</v>
      </c>
      <c r="R68" s="1471"/>
      <c r="S68" s="1472"/>
      <c r="T68" s="1472"/>
      <c r="U68" s="1472"/>
      <c r="V68" s="1472"/>
      <c r="W68" s="1472"/>
      <c r="X68" s="1473" t="s">
        <v>84</v>
      </c>
      <c r="Y68" s="1473"/>
      <c r="Z68" s="1472"/>
      <c r="AA68" s="1472"/>
      <c r="AB68" s="1472"/>
      <c r="AC68" s="1472"/>
      <c r="AD68" s="1472"/>
      <c r="AE68" s="1472"/>
      <c r="AF68" s="1472"/>
      <c r="AG68" s="1472"/>
      <c r="AH68" s="1472"/>
      <c r="AI68" s="1440"/>
      <c r="AJ68" s="1441"/>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7.25">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iragana" allowBlank="1" showInputMessage="1" showErrorMessage="1" sqref="W69 S68 S41:S43" xr:uid="{00000000-0002-0000-0500-000000000000}"/>
    <dataValidation imeMode="halfAlpha" allowBlank="1" showInputMessage="1" showErrorMessage="1" sqref="J67:K67 D67:E67 K15 A15 AE32 G67:H67 T15 Z32"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112"/>
  <sheetViews>
    <sheetView view="pageBreakPreview" zoomScale="90" zoomScaleNormal="85" zoomScaleSheetLayoutView="90" zoomScalePageLayoutView="70" workbookViewId="0"/>
  </sheetViews>
  <sheetFormatPr defaultColWidth="2.5" defaultRowHeight="13.5"/>
  <cols>
    <col min="1" max="2" width="5.625" style="650" customWidth="1"/>
    <col min="3" max="12" width="2.625" style="650" customWidth="1"/>
    <col min="13" max="14" width="11.75" style="650" customWidth="1"/>
    <col min="15" max="15" width="15.875" style="650" customWidth="1"/>
    <col min="16" max="16" width="31.25" style="650" customWidth="1"/>
    <col min="17" max="17" width="31.375" style="650" customWidth="1"/>
    <col min="18" max="19" width="11.625" style="650" customWidth="1"/>
    <col min="20" max="20" width="6.75" style="650" customWidth="1"/>
    <col min="21" max="21" width="4.75" style="650" customWidth="1"/>
    <col min="22" max="22" width="3.625" style="650" customWidth="1"/>
    <col min="23" max="23" width="3.125" style="650" customWidth="1"/>
    <col min="24" max="24" width="3.625" style="650" customWidth="1"/>
    <col min="25" max="25" width="8" style="650" customWidth="1"/>
    <col min="26" max="26" width="3.625" style="650" customWidth="1"/>
    <col min="27" max="27" width="3.125" style="650" customWidth="1"/>
    <col min="28" max="28" width="3.625" style="650" customWidth="1"/>
    <col min="29" max="29" width="3.125" style="650" customWidth="1"/>
    <col min="30" max="30" width="2.5" style="650" customWidth="1"/>
    <col min="31" max="31" width="3.5" style="650" customWidth="1"/>
    <col min="32" max="32" width="5.875" style="650" customWidth="1"/>
    <col min="33" max="33" width="14.625" style="650" customWidth="1"/>
    <col min="34" max="34" width="10.625" style="650" customWidth="1"/>
    <col min="35" max="37" width="10.5" style="650" customWidth="1"/>
    <col min="38" max="38" width="3.125" style="650" customWidth="1"/>
    <col min="39" max="16384" width="2.5" style="650"/>
  </cols>
  <sheetData>
    <row r="1" spans="1:37" ht="21" customHeight="1">
      <c r="A1" s="795" t="s">
        <v>529</v>
      </c>
      <c r="B1" s="795"/>
      <c r="N1" s="796" t="s">
        <v>518</v>
      </c>
      <c r="R1" s="1491" t="s">
        <v>530</v>
      </c>
      <c r="S1" s="1492"/>
      <c r="T1" s="1492"/>
      <c r="U1" s="1492"/>
      <c r="V1" s="1492"/>
      <c r="W1" s="1492"/>
      <c r="X1" s="1492"/>
      <c r="Y1" s="1492"/>
      <c r="Z1" s="1492"/>
      <c r="AA1" s="1492"/>
      <c r="AB1" s="1492"/>
      <c r="AC1" s="1492"/>
      <c r="AD1" s="1492"/>
      <c r="AE1" s="1492"/>
      <c r="AF1" s="1492"/>
      <c r="AG1" s="1492"/>
      <c r="AH1" s="1492"/>
      <c r="AI1" s="1492"/>
      <c r="AJ1" s="1492"/>
      <c r="AK1" s="1492"/>
    </row>
    <row r="2" spans="1:37" ht="21" customHeight="1" thickBot="1">
      <c r="C2" s="796"/>
      <c r="D2" s="796"/>
      <c r="E2" s="796"/>
      <c r="F2" s="796"/>
      <c r="G2" s="796"/>
      <c r="H2" s="796"/>
      <c r="I2" s="796"/>
      <c r="J2" s="796"/>
      <c r="K2" s="796"/>
      <c r="L2" s="796"/>
      <c r="M2" s="796"/>
      <c r="N2" s="796"/>
      <c r="O2" s="796"/>
      <c r="P2" s="796"/>
      <c r="Q2" s="848" t="s">
        <v>78</v>
      </c>
      <c r="R2" s="1492"/>
      <c r="S2" s="1492"/>
      <c r="T2" s="1492"/>
      <c r="U2" s="1492"/>
      <c r="V2" s="1492"/>
      <c r="W2" s="1492"/>
      <c r="X2" s="1492"/>
      <c r="Y2" s="1492"/>
      <c r="Z2" s="1492"/>
      <c r="AA2" s="1492"/>
      <c r="AB2" s="1492"/>
      <c r="AC2" s="1492"/>
      <c r="AD2" s="1492"/>
      <c r="AE2" s="1492"/>
      <c r="AF2" s="1492"/>
      <c r="AG2" s="1492"/>
      <c r="AH2" s="1492"/>
      <c r="AI2" s="1492"/>
      <c r="AJ2" s="1492"/>
      <c r="AK2" s="1492"/>
    </row>
    <row r="3" spans="1:37" ht="27" customHeight="1" thickBot="1">
      <c r="A3" s="1493" t="s">
        <v>6</v>
      </c>
      <c r="B3" s="1493"/>
      <c r="C3" s="1493"/>
      <c r="D3" s="1494"/>
      <c r="E3" s="1495" t="str">
        <f>IF(基本情報入力シート!M15="","",基本情報入力シート!M15)</f>
        <v>カブシキガイシャラッシュ</v>
      </c>
      <c r="F3" s="1496"/>
      <c r="G3" s="1496"/>
      <c r="H3" s="1496"/>
      <c r="I3" s="1496"/>
      <c r="J3" s="1496"/>
      <c r="K3" s="1496"/>
      <c r="L3" s="1496"/>
      <c r="M3" s="1496"/>
      <c r="N3" s="1496"/>
      <c r="O3" s="1496"/>
      <c r="P3" s="1497"/>
      <c r="Q3" s="797"/>
      <c r="R3" s="1492"/>
      <c r="S3" s="1492"/>
      <c r="T3" s="1492"/>
      <c r="U3" s="1492"/>
      <c r="V3" s="1492"/>
      <c r="W3" s="1492"/>
      <c r="X3" s="1492"/>
      <c r="Y3" s="1492"/>
      <c r="Z3" s="1492"/>
      <c r="AA3" s="1492"/>
      <c r="AB3" s="1492"/>
      <c r="AC3" s="1492"/>
      <c r="AD3" s="1492"/>
      <c r="AE3" s="1492"/>
      <c r="AF3" s="1492"/>
      <c r="AG3" s="1492"/>
      <c r="AH3" s="1492"/>
      <c r="AI3" s="1492"/>
      <c r="AJ3" s="1492"/>
      <c r="AK3" s="1492"/>
    </row>
    <row r="4" spans="1:37" ht="21" customHeight="1" thickBot="1">
      <c r="A4" s="798"/>
      <c r="B4" s="798"/>
      <c r="C4" s="798"/>
      <c r="D4" s="798"/>
      <c r="E4" s="799"/>
      <c r="F4" s="799"/>
      <c r="G4" s="799"/>
      <c r="H4" s="799"/>
      <c r="I4" s="799"/>
      <c r="J4" s="799"/>
      <c r="K4" s="799"/>
      <c r="L4" s="799"/>
      <c r="M4" s="799"/>
      <c r="N4" s="799"/>
      <c r="O4" s="799"/>
      <c r="P4" s="799"/>
      <c r="Q4" s="799"/>
      <c r="R4" s="1492"/>
      <c r="S4" s="1492"/>
      <c r="T4" s="1492"/>
      <c r="U4" s="1492"/>
      <c r="V4" s="1492"/>
      <c r="W4" s="1492"/>
      <c r="X4" s="1492"/>
      <c r="Y4" s="1492"/>
      <c r="Z4" s="1492"/>
      <c r="AA4" s="1492"/>
      <c r="AB4" s="1492"/>
      <c r="AC4" s="1492"/>
      <c r="AD4" s="1492"/>
      <c r="AE4" s="1492"/>
      <c r="AF4" s="1492"/>
      <c r="AG4" s="1492"/>
      <c r="AH4" s="1492"/>
      <c r="AI4" s="1492"/>
      <c r="AJ4" s="1492"/>
      <c r="AK4" s="1492"/>
    </row>
    <row r="5" spans="1:37" ht="27.75" customHeight="1" thickBot="1">
      <c r="A5" s="1498" t="s">
        <v>506</v>
      </c>
      <c r="B5" s="1499"/>
      <c r="C5" s="1499"/>
      <c r="D5" s="1499"/>
      <c r="E5" s="1499"/>
      <c r="F5" s="1499"/>
      <c r="G5" s="1499"/>
      <c r="H5" s="1499"/>
      <c r="I5" s="1499"/>
      <c r="J5" s="1499"/>
      <c r="K5" s="1499"/>
      <c r="L5" s="1499"/>
      <c r="M5" s="1499"/>
      <c r="N5" s="1499"/>
      <c r="O5" s="1499"/>
      <c r="P5" s="800" t="str">
        <f>IF(SUM(AG13:AG112)=0,"",SUM(AG13:AG111))</f>
        <v/>
      </c>
      <c r="Q5" s="799"/>
      <c r="R5" s="1492"/>
      <c r="S5" s="1492"/>
      <c r="T5" s="1492"/>
      <c r="U5" s="1492"/>
      <c r="V5" s="1492"/>
      <c r="W5" s="1492"/>
      <c r="X5" s="1492"/>
      <c r="Y5" s="1492"/>
      <c r="Z5" s="1492"/>
      <c r="AA5" s="1492"/>
      <c r="AB5" s="1492"/>
      <c r="AC5" s="1492"/>
      <c r="AD5" s="1492"/>
      <c r="AE5" s="1492"/>
      <c r="AF5" s="1492"/>
      <c r="AG5" s="1492"/>
      <c r="AH5" s="1492"/>
      <c r="AI5" s="1492"/>
      <c r="AJ5" s="1492"/>
      <c r="AK5" s="1492"/>
    </row>
    <row r="6" spans="1:37" ht="21" customHeight="1">
      <c r="S6" s="801"/>
      <c r="AG6" s="802"/>
    </row>
    <row r="7" spans="1:37" ht="18" customHeight="1">
      <c r="A7" s="1500"/>
      <c r="B7" s="1502" t="s">
        <v>500</v>
      </c>
      <c r="C7" s="1521" t="s">
        <v>321</v>
      </c>
      <c r="D7" s="1522"/>
      <c r="E7" s="1522"/>
      <c r="F7" s="1522"/>
      <c r="G7" s="1522"/>
      <c r="H7" s="1522"/>
      <c r="I7" s="1522"/>
      <c r="J7" s="1522"/>
      <c r="K7" s="1522"/>
      <c r="L7" s="1523"/>
      <c r="M7" s="1485" t="s">
        <v>95</v>
      </c>
      <c r="N7" s="803"/>
      <c r="O7" s="804"/>
      <c r="P7" s="1487" t="s">
        <v>108</v>
      </c>
      <c r="Q7" s="1507" t="s">
        <v>56</v>
      </c>
      <c r="R7" s="1485" t="s">
        <v>493</v>
      </c>
      <c r="S7" s="1509" t="s">
        <v>494</v>
      </c>
      <c r="T7" s="1511" t="s">
        <v>495</v>
      </c>
      <c r="U7" s="1513" t="s">
        <v>496</v>
      </c>
      <c r="V7" s="1513"/>
      <c r="W7" s="1513"/>
      <c r="X7" s="1513"/>
      <c r="Y7" s="1513"/>
      <c r="Z7" s="1513"/>
      <c r="AA7" s="1513"/>
      <c r="AB7" s="1513"/>
      <c r="AC7" s="1513"/>
      <c r="AD7" s="1513"/>
      <c r="AE7" s="1513"/>
      <c r="AF7" s="1514"/>
      <c r="AG7" s="1515" t="s">
        <v>505</v>
      </c>
      <c r="AH7" s="1516"/>
      <c r="AI7" s="1516"/>
      <c r="AJ7" s="1516"/>
      <c r="AK7" s="1517"/>
    </row>
    <row r="8" spans="1:37" ht="21.75" customHeight="1">
      <c r="A8" s="1501"/>
      <c r="B8" s="1503"/>
      <c r="C8" s="1524"/>
      <c r="D8" s="1525"/>
      <c r="E8" s="1525"/>
      <c r="F8" s="1525"/>
      <c r="G8" s="1525"/>
      <c r="H8" s="1525"/>
      <c r="I8" s="1525"/>
      <c r="J8" s="1525"/>
      <c r="K8" s="1525"/>
      <c r="L8" s="1526"/>
      <c r="M8" s="1486"/>
      <c r="N8" s="1489" t="s">
        <v>168</v>
      </c>
      <c r="O8" s="1490"/>
      <c r="P8" s="1488"/>
      <c r="Q8" s="1508"/>
      <c r="R8" s="1486"/>
      <c r="S8" s="1510"/>
      <c r="T8" s="1512"/>
      <c r="U8" s="1513"/>
      <c r="V8" s="1513"/>
      <c r="W8" s="1513"/>
      <c r="X8" s="1513"/>
      <c r="Y8" s="1513"/>
      <c r="Z8" s="1513"/>
      <c r="AA8" s="1513"/>
      <c r="AB8" s="1513"/>
      <c r="AC8" s="1513"/>
      <c r="AD8" s="1513"/>
      <c r="AE8" s="1513"/>
      <c r="AF8" s="1514"/>
      <c r="AG8" s="1518"/>
      <c r="AH8" s="1519"/>
      <c r="AI8" s="1519"/>
      <c r="AJ8" s="1519"/>
      <c r="AK8" s="1520"/>
    </row>
    <row r="9" spans="1:37" ht="21.75" customHeight="1">
      <c r="A9" s="1501"/>
      <c r="B9" s="1503"/>
      <c r="C9" s="1524"/>
      <c r="D9" s="1525"/>
      <c r="E9" s="1525"/>
      <c r="F9" s="1525"/>
      <c r="G9" s="1525"/>
      <c r="H9" s="1525"/>
      <c r="I9" s="1525"/>
      <c r="J9" s="1525"/>
      <c r="K9" s="1525"/>
      <c r="L9" s="1526"/>
      <c r="M9" s="1486"/>
      <c r="N9" s="805"/>
      <c r="O9" s="806"/>
      <c r="P9" s="1488"/>
      <c r="Q9" s="1508"/>
      <c r="R9" s="1486"/>
      <c r="S9" s="1510"/>
      <c r="T9" s="1512"/>
      <c r="U9" s="1513"/>
      <c r="V9" s="1513"/>
      <c r="W9" s="1513"/>
      <c r="X9" s="1513"/>
      <c r="Y9" s="1513"/>
      <c r="Z9" s="1513"/>
      <c r="AA9" s="1513"/>
      <c r="AB9" s="1513"/>
      <c r="AC9" s="1513"/>
      <c r="AD9" s="1513"/>
      <c r="AE9" s="1513"/>
      <c r="AF9" s="1513"/>
      <c r="AG9" s="850" t="s">
        <v>507</v>
      </c>
      <c r="AH9" s="1504" t="s">
        <v>508</v>
      </c>
      <c r="AI9" s="1505"/>
      <c r="AJ9" s="1505"/>
      <c r="AK9" s="1506"/>
    </row>
    <row r="10" spans="1:37" ht="21.75" customHeight="1">
      <c r="A10" s="1501"/>
      <c r="B10" s="1503"/>
      <c r="C10" s="1524"/>
      <c r="D10" s="1525"/>
      <c r="E10" s="1525"/>
      <c r="F10" s="1525"/>
      <c r="G10" s="1525"/>
      <c r="H10" s="1525"/>
      <c r="I10" s="1525"/>
      <c r="J10" s="1525"/>
      <c r="K10" s="1525"/>
      <c r="L10" s="1526"/>
      <c r="M10" s="1486"/>
      <c r="N10" s="851"/>
      <c r="O10" s="852"/>
      <c r="P10" s="1488"/>
      <c r="Q10" s="1508"/>
      <c r="R10" s="1486"/>
      <c r="S10" s="1510"/>
      <c r="T10" s="1512"/>
      <c r="U10" s="1513"/>
      <c r="V10" s="1513"/>
      <c r="W10" s="1513"/>
      <c r="X10" s="1513"/>
      <c r="Y10" s="1513"/>
      <c r="Z10" s="1513"/>
      <c r="AA10" s="1513"/>
      <c r="AB10" s="1513"/>
      <c r="AC10" s="1513"/>
      <c r="AD10" s="1513"/>
      <c r="AE10" s="1513"/>
      <c r="AF10" s="1513"/>
      <c r="AG10" s="807"/>
      <c r="AH10" s="808"/>
      <c r="AI10" s="809"/>
      <c r="AJ10" s="808"/>
      <c r="AK10" s="809"/>
    </row>
    <row r="11" spans="1:37" ht="150" customHeight="1">
      <c r="A11" s="1501"/>
      <c r="B11" s="1503"/>
      <c r="C11" s="1524"/>
      <c r="D11" s="1525"/>
      <c r="E11" s="1525"/>
      <c r="F11" s="1525"/>
      <c r="G11" s="1525"/>
      <c r="H11" s="1525"/>
      <c r="I11" s="1525"/>
      <c r="J11" s="1525"/>
      <c r="K11" s="1525"/>
      <c r="L11" s="1526"/>
      <c r="M11" s="1486"/>
      <c r="N11" s="810" t="s">
        <v>169</v>
      </c>
      <c r="O11" s="810" t="s">
        <v>170</v>
      </c>
      <c r="P11" s="1488"/>
      <c r="Q11" s="1508"/>
      <c r="R11" s="1486"/>
      <c r="S11" s="1510"/>
      <c r="T11" s="1512"/>
      <c r="U11" s="1513"/>
      <c r="V11" s="1513"/>
      <c r="W11" s="1513"/>
      <c r="X11" s="1513"/>
      <c r="Y11" s="1513"/>
      <c r="Z11" s="1513"/>
      <c r="AA11" s="1513"/>
      <c r="AB11" s="1513"/>
      <c r="AC11" s="1513"/>
      <c r="AD11" s="1513"/>
      <c r="AE11" s="1513"/>
      <c r="AF11" s="1513"/>
      <c r="AG11" s="807" t="s">
        <v>497</v>
      </c>
      <c r="AH11" s="808" t="s">
        <v>501</v>
      </c>
      <c r="AI11" s="807" t="s">
        <v>502</v>
      </c>
      <c r="AJ11" s="808" t="s">
        <v>503</v>
      </c>
      <c r="AK11" s="807" t="s">
        <v>504</v>
      </c>
    </row>
    <row r="12" spans="1:37" ht="14.25">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f>IF(基本情報入力シート!C35="","",基本情報入力シート!C35)</f>
        <v>3</v>
      </c>
      <c r="D13" s="826">
        <f>IF(基本情報入力シート!D35="","",基本情報入力シート!D35)</f>
        <v>2</v>
      </c>
      <c r="E13" s="827">
        <f>IF(基本情報入力シート!E35="","",基本情報入力シート!E35)</f>
        <v>1</v>
      </c>
      <c r="F13" s="827">
        <f>IF(基本情報入力シート!F35="","",基本情報入力シート!F35)</f>
        <v>0</v>
      </c>
      <c r="G13" s="827">
        <f>IF(基本情報入力シート!G35="","",基本情報入力シート!G35)</f>
        <v>1</v>
      </c>
      <c r="H13" s="827">
        <f>IF(基本情報入力シート!H35="","",基本情報入力シート!H35)</f>
        <v>0</v>
      </c>
      <c r="I13" s="827">
        <f>IF(基本情報入力シート!I35="","",基本情報入力シート!I35)</f>
        <v>1</v>
      </c>
      <c r="J13" s="827">
        <f>IF(基本情報入力シート!J35="","",基本情報入力シート!J35)</f>
        <v>5</v>
      </c>
      <c r="K13" s="827">
        <f>IF(基本情報入力シート!K35="","",基本情報入力シート!K35)</f>
        <v>9</v>
      </c>
      <c r="L13" s="828">
        <f>IF(基本情報入力シート!L35="","",基本情報入力シート!L35)</f>
        <v>2</v>
      </c>
      <c r="M13" s="829" t="str">
        <f>IF(基本情報入力シート!M35="","",基本情報入力シート!M35)</f>
        <v>松江市</v>
      </c>
      <c r="N13" s="829" t="str">
        <f>IF(基本情報入力シート!R35="","",基本情報入力シート!R35)</f>
        <v>島根県</v>
      </c>
      <c r="O13" s="829" t="str">
        <f>IF(基本情報入力シート!W35="","",基本情報入力シート!W35)</f>
        <v>松江市</v>
      </c>
      <c r="P13" s="824" t="str">
        <f>IF(基本情報入力シート!X35="","",基本情報入力シート!X35)</f>
        <v>訪問介護事業所あおぞら</v>
      </c>
      <c r="Q13" s="830" t="str">
        <f>IF(基本情報入力シート!Y35="","",基本情報入力シート!Y35)</f>
        <v>居宅介護</v>
      </c>
      <c r="R13" s="831"/>
      <c r="S13" s="527">
        <f>IF(B13="×","",IF(基本情報入力シート!Z35="","",基本情報入力シート!Z35))</f>
        <v>857680</v>
      </c>
      <c r="T13" s="832">
        <f>IF(B13="×","",IF(Q13="","",VLOOKUP(Q13,【参考】数式用!$M$2:$O$34,3,FALSE)))</f>
        <v>3.5999999999999997E-2</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IF(B14="×","",IF(基本情報入力シート!Z36="","",基本情報入力シート!Z36))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IF(B15="×","",IF(基本情報入力シート!Z37="","",基本情報入力シート!Z37))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IF(B16="×","",IF(基本情報入力シート!Z38="","",基本情報入力シート!Z38))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IF(B17="×","",IF(基本情報入力シート!Z39="","",基本情報入力シート!Z39))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IF(B18="×","",IF(基本情報入力シート!Z40="","",基本情報入力シート!Z40))</f>
        <v/>
      </c>
      <c r="T18" s="832" t="str">
        <f>IF(B18="×","",IF(Q18="","",VLOOKUP(Q18,【参考】数式用!$M$2:$O$34,3,FALSE)))</f>
        <v/>
      </c>
      <c r="U18" s="833" t="s">
        <v>154</v>
      </c>
      <c r="V18" s="834">
        <v>4</v>
      </c>
      <c r="W18" s="835" t="s">
        <v>155</v>
      </c>
      <c r="X18" s="871"/>
      <c r="Y18" s="836" t="s">
        <v>156</v>
      </c>
      <c r="Z18" s="837">
        <v>4</v>
      </c>
      <c r="AA18" s="838" t="s">
        <v>155</v>
      </c>
      <c r="AB18" s="839"/>
      <c r="AC18" s="838" t="s">
        <v>157</v>
      </c>
      <c r="AD18" s="840" t="s">
        <v>158</v>
      </c>
      <c r="AE18" s="841" t="str">
        <f t="shared" si="0"/>
        <v/>
      </c>
      <c r="AF18" s="842" t="s">
        <v>159</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IF(B19="×","",IF(基本情報入力シート!Z41="","",基本情報入力シート!Z41))</f>
        <v/>
      </c>
      <c r="T19" s="832" t="str">
        <f>IF(B19="×","",IF(Q19="","",VLOOKUP(Q19,【参考】数式用!$M$2:$O$34,3,FALSE)))</f>
        <v/>
      </c>
      <c r="U19" s="833" t="s">
        <v>154</v>
      </c>
      <c r="V19" s="834">
        <v>4</v>
      </c>
      <c r="W19" s="835" t="s">
        <v>155</v>
      </c>
      <c r="X19" s="871"/>
      <c r="Y19" s="836" t="s">
        <v>156</v>
      </c>
      <c r="Z19" s="837">
        <v>4</v>
      </c>
      <c r="AA19" s="838" t="s">
        <v>155</v>
      </c>
      <c r="AB19" s="839"/>
      <c r="AC19" s="838" t="s">
        <v>157</v>
      </c>
      <c r="AD19" s="840" t="s">
        <v>158</v>
      </c>
      <c r="AE19" s="841" t="str">
        <f t="shared" si="0"/>
        <v/>
      </c>
      <c r="AF19" s="842" t="s">
        <v>159</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IF(B20="×","",IF(基本情報入力シート!Z42="","",基本情報入力シート!Z42))</f>
        <v/>
      </c>
      <c r="T20" s="832" t="str">
        <f>IF(B20="×","",IF(Q20="","",VLOOKUP(Q20,【参考】数式用!$M$2:$O$34,3,FALSE)))</f>
        <v/>
      </c>
      <c r="U20" s="833" t="s">
        <v>154</v>
      </c>
      <c r="V20" s="834">
        <v>4</v>
      </c>
      <c r="W20" s="835" t="s">
        <v>155</v>
      </c>
      <c r="X20" s="871"/>
      <c r="Y20" s="836" t="s">
        <v>156</v>
      </c>
      <c r="Z20" s="837">
        <v>4</v>
      </c>
      <c r="AA20" s="838" t="s">
        <v>155</v>
      </c>
      <c r="AB20" s="839"/>
      <c r="AC20" s="838" t="s">
        <v>157</v>
      </c>
      <c r="AD20" s="840" t="s">
        <v>158</v>
      </c>
      <c r="AE20" s="841" t="str">
        <f t="shared" si="0"/>
        <v/>
      </c>
      <c r="AF20" s="842" t="s">
        <v>159</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IF(B21="×","",IF(基本情報入力シート!Z43="","",基本情報入力シート!Z43))</f>
        <v/>
      </c>
      <c r="T21" s="832" t="str">
        <f>IF(B21="×","",IF(Q21="","",VLOOKUP(Q21,【参考】数式用!$M$2:$O$34,3,FALSE)))</f>
        <v/>
      </c>
      <c r="U21" s="833" t="s">
        <v>154</v>
      </c>
      <c r="V21" s="834">
        <v>4</v>
      </c>
      <c r="W21" s="835" t="s">
        <v>155</v>
      </c>
      <c r="X21" s="871"/>
      <c r="Y21" s="836" t="s">
        <v>156</v>
      </c>
      <c r="Z21" s="837">
        <v>4</v>
      </c>
      <c r="AA21" s="838" t="s">
        <v>155</v>
      </c>
      <c r="AB21" s="839"/>
      <c r="AC21" s="838" t="s">
        <v>157</v>
      </c>
      <c r="AD21" s="840" t="s">
        <v>158</v>
      </c>
      <c r="AE21" s="841" t="str">
        <f t="shared" si="0"/>
        <v/>
      </c>
      <c r="AF21" s="842" t="s">
        <v>159</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IF(B22="×","",IF(基本情報入力シート!Z44="","",基本情報入力シート!Z44))</f>
        <v/>
      </c>
      <c r="T22" s="832" t="str">
        <f>IF(B22="×","",IF(Q22="","",VLOOKUP(Q22,【参考】数式用!$M$2:$O$34,3,FALSE)))</f>
        <v/>
      </c>
      <c r="U22" s="833" t="s">
        <v>154</v>
      </c>
      <c r="V22" s="834">
        <v>4</v>
      </c>
      <c r="W22" s="835" t="s">
        <v>155</v>
      </c>
      <c r="X22" s="871"/>
      <c r="Y22" s="836" t="s">
        <v>156</v>
      </c>
      <c r="Z22" s="837">
        <v>4</v>
      </c>
      <c r="AA22" s="838" t="s">
        <v>155</v>
      </c>
      <c r="AB22" s="839"/>
      <c r="AC22" s="838" t="s">
        <v>157</v>
      </c>
      <c r="AD22" s="840" t="s">
        <v>158</v>
      </c>
      <c r="AE22" s="841" t="str">
        <f t="shared" si="0"/>
        <v/>
      </c>
      <c r="AF22" s="842" t="s">
        <v>159</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IF(B23="×","",IF(基本情報入力シート!Z45="","",基本情報入力シート!Z45))</f>
        <v/>
      </c>
      <c r="T23" s="832" t="str">
        <f>IF(B23="×","",IF(Q23="","",VLOOKUP(Q23,【参考】数式用!$M$2:$O$34,3,FALSE)))</f>
        <v/>
      </c>
      <c r="U23" s="833" t="s">
        <v>154</v>
      </c>
      <c r="V23" s="834">
        <v>4</v>
      </c>
      <c r="W23" s="835" t="s">
        <v>155</v>
      </c>
      <c r="X23" s="871"/>
      <c r="Y23" s="836" t="s">
        <v>156</v>
      </c>
      <c r="Z23" s="837">
        <v>4</v>
      </c>
      <c r="AA23" s="838" t="s">
        <v>155</v>
      </c>
      <c r="AB23" s="839"/>
      <c r="AC23" s="838" t="s">
        <v>157</v>
      </c>
      <c r="AD23" s="840" t="s">
        <v>158</v>
      </c>
      <c r="AE23" s="841" t="str">
        <f t="shared" si="0"/>
        <v/>
      </c>
      <c r="AF23" s="842" t="s">
        <v>159</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IF(B24="×","",IF(基本情報入力シート!Z46="","",基本情報入力シート!Z46))</f>
        <v/>
      </c>
      <c r="T24" s="832" t="str">
        <f>IF(B24="×","",IF(Q24="","",VLOOKUP(Q24,【参考】数式用!$M$2:$O$34,3,FALSE)))</f>
        <v/>
      </c>
      <c r="U24" s="833" t="s">
        <v>154</v>
      </c>
      <c r="V24" s="834">
        <v>4</v>
      </c>
      <c r="W24" s="835" t="s">
        <v>155</v>
      </c>
      <c r="X24" s="871"/>
      <c r="Y24" s="836" t="s">
        <v>156</v>
      </c>
      <c r="Z24" s="837">
        <v>4</v>
      </c>
      <c r="AA24" s="838" t="s">
        <v>155</v>
      </c>
      <c r="AB24" s="839"/>
      <c r="AC24" s="838" t="s">
        <v>157</v>
      </c>
      <c r="AD24" s="840" t="s">
        <v>158</v>
      </c>
      <c r="AE24" s="841" t="str">
        <f t="shared" si="0"/>
        <v/>
      </c>
      <c r="AF24" s="842" t="s">
        <v>159</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IF(B25="×","",IF(基本情報入力シート!Z47="","",基本情報入力シート!Z47))</f>
        <v/>
      </c>
      <c r="T25" s="832" t="str">
        <f>IF(B25="×","",IF(Q25="","",VLOOKUP(Q25,【参考】数式用!$M$2:$O$34,3,FALSE)))</f>
        <v/>
      </c>
      <c r="U25" s="833" t="s">
        <v>154</v>
      </c>
      <c r="V25" s="834">
        <v>4</v>
      </c>
      <c r="W25" s="835" t="s">
        <v>155</v>
      </c>
      <c r="X25" s="871"/>
      <c r="Y25" s="836" t="s">
        <v>156</v>
      </c>
      <c r="Z25" s="837">
        <v>4</v>
      </c>
      <c r="AA25" s="838" t="s">
        <v>155</v>
      </c>
      <c r="AB25" s="839"/>
      <c r="AC25" s="838" t="s">
        <v>157</v>
      </c>
      <c r="AD25" s="840" t="s">
        <v>158</v>
      </c>
      <c r="AE25" s="841" t="str">
        <f t="shared" si="0"/>
        <v/>
      </c>
      <c r="AF25" s="842" t="s">
        <v>159</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IF(B26="×","",IF(基本情報入力シート!Z48="","",基本情報入力シート!Z48))</f>
        <v/>
      </c>
      <c r="T26" s="832" t="str">
        <f>IF(B26="×","",IF(Q26="","",VLOOKUP(Q26,【参考】数式用!$M$2:$O$34,3,FALSE)))</f>
        <v/>
      </c>
      <c r="U26" s="833" t="s">
        <v>154</v>
      </c>
      <c r="V26" s="834">
        <v>4</v>
      </c>
      <c r="W26" s="835" t="s">
        <v>155</v>
      </c>
      <c r="X26" s="871"/>
      <c r="Y26" s="836" t="s">
        <v>156</v>
      </c>
      <c r="Z26" s="837">
        <v>4</v>
      </c>
      <c r="AA26" s="838" t="s">
        <v>155</v>
      </c>
      <c r="AB26" s="839"/>
      <c r="AC26" s="838" t="s">
        <v>157</v>
      </c>
      <c r="AD26" s="840" t="s">
        <v>158</v>
      </c>
      <c r="AE26" s="841" t="str">
        <f t="shared" si="0"/>
        <v/>
      </c>
      <c r="AF26" s="842" t="s">
        <v>159</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IF(B27="×","",IF(基本情報入力シート!Z49="","",基本情報入力シート!Z49))</f>
        <v/>
      </c>
      <c r="T27" s="832" t="str">
        <f>IF(B27="×","",IF(Q27="","",VLOOKUP(Q27,【参考】数式用!$M$2:$O$34,3,FALSE)))</f>
        <v/>
      </c>
      <c r="U27" s="833" t="s">
        <v>154</v>
      </c>
      <c r="V27" s="834">
        <v>4</v>
      </c>
      <c r="W27" s="835" t="s">
        <v>155</v>
      </c>
      <c r="X27" s="871"/>
      <c r="Y27" s="836" t="s">
        <v>156</v>
      </c>
      <c r="Z27" s="837">
        <v>4</v>
      </c>
      <c r="AA27" s="838" t="s">
        <v>155</v>
      </c>
      <c r="AB27" s="839"/>
      <c r="AC27" s="838" t="s">
        <v>157</v>
      </c>
      <c r="AD27" s="840" t="s">
        <v>158</v>
      </c>
      <c r="AE27" s="841" t="str">
        <f t="shared" si="0"/>
        <v/>
      </c>
      <c r="AF27" s="842" t="s">
        <v>159</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IF(B28="×","",IF(基本情報入力シート!Z50="","",基本情報入力シート!Z50))</f>
        <v/>
      </c>
      <c r="T28" s="832" t="str">
        <f>IF(B28="×","",IF(Q28="","",VLOOKUP(Q28,【参考】数式用!$M$2:$O$34,3,FALSE)))</f>
        <v/>
      </c>
      <c r="U28" s="833" t="s">
        <v>154</v>
      </c>
      <c r="V28" s="834">
        <v>4</v>
      </c>
      <c r="W28" s="835" t="s">
        <v>155</v>
      </c>
      <c r="X28" s="871"/>
      <c r="Y28" s="836" t="s">
        <v>156</v>
      </c>
      <c r="Z28" s="837">
        <v>4</v>
      </c>
      <c r="AA28" s="838" t="s">
        <v>155</v>
      </c>
      <c r="AB28" s="839"/>
      <c r="AC28" s="838" t="s">
        <v>157</v>
      </c>
      <c r="AD28" s="840" t="s">
        <v>158</v>
      </c>
      <c r="AE28" s="841" t="str">
        <f t="shared" si="0"/>
        <v/>
      </c>
      <c r="AF28" s="842" t="s">
        <v>159</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IF(B29="×","",IF(基本情報入力シート!Z51="","",基本情報入力シート!Z51))</f>
        <v/>
      </c>
      <c r="T29" s="832" t="str">
        <f>IF(B29="×","",IF(Q29="","",VLOOKUP(Q29,【参考】数式用!$M$2:$O$34,3,FALSE)))</f>
        <v/>
      </c>
      <c r="U29" s="833" t="s">
        <v>154</v>
      </c>
      <c r="V29" s="834">
        <v>4</v>
      </c>
      <c r="W29" s="835" t="s">
        <v>155</v>
      </c>
      <c r="X29" s="871"/>
      <c r="Y29" s="836" t="s">
        <v>156</v>
      </c>
      <c r="Z29" s="837">
        <v>4</v>
      </c>
      <c r="AA29" s="838" t="s">
        <v>155</v>
      </c>
      <c r="AB29" s="839"/>
      <c r="AC29" s="838" t="s">
        <v>157</v>
      </c>
      <c r="AD29" s="840" t="s">
        <v>158</v>
      </c>
      <c r="AE29" s="841" t="str">
        <f t="shared" si="0"/>
        <v/>
      </c>
      <c r="AF29" s="842" t="s">
        <v>159</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IF(B30="×","",IF(基本情報入力シート!Z52="","",基本情報入力シート!Z52))</f>
        <v/>
      </c>
      <c r="T30" s="832" t="str">
        <f>IF(B30="×","",IF(Q30="","",VLOOKUP(Q30,【参考】数式用!$M$2:$O$34,3,FALSE)))</f>
        <v/>
      </c>
      <c r="U30" s="833" t="s">
        <v>154</v>
      </c>
      <c r="V30" s="834">
        <v>4</v>
      </c>
      <c r="W30" s="835" t="s">
        <v>155</v>
      </c>
      <c r="X30" s="871"/>
      <c r="Y30" s="836" t="s">
        <v>156</v>
      </c>
      <c r="Z30" s="837">
        <v>4</v>
      </c>
      <c r="AA30" s="838" t="s">
        <v>155</v>
      </c>
      <c r="AB30" s="839"/>
      <c r="AC30" s="838" t="s">
        <v>157</v>
      </c>
      <c r="AD30" s="840" t="s">
        <v>158</v>
      </c>
      <c r="AE30" s="841" t="str">
        <f t="shared" si="0"/>
        <v/>
      </c>
      <c r="AF30" s="842" t="s">
        <v>159</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IF(B31="×","",IF(基本情報入力シート!Z53="","",基本情報入力シート!Z53))</f>
        <v/>
      </c>
      <c r="T31" s="832" t="str">
        <f>IF(B31="×","",IF(Q31="","",VLOOKUP(Q31,【参考】数式用!$M$2:$O$34,3,FALSE)))</f>
        <v/>
      </c>
      <c r="U31" s="833" t="s">
        <v>154</v>
      </c>
      <c r="V31" s="834">
        <v>4</v>
      </c>
      <c r="W31" s="835" t="s">
        <v>155</v>
      </c>
      <c r="X31" s="871"/>
      <c r="Y31" s="836" t="s">
        <v>156</v>
      </c>
      <c r="Z31" s="837">
        <v>4</v>
      </c>
      <c r="AA31" s="838" t="s">
        <v>155</v>
      </c>
      <c r="AB31" s="839"/>
      <c r="AC31" s="838" t="s">
        <v>157</v>
      </c>
      <c r="AD31" s="840" t="s">
        <v>158</v>
      </c>
      <c r="AE31" s="841" t="str">
        <f t="shared" si="0"/>
        <v/>
      </c>
      <c r="AF31" s="842" t="s">
        <v>159</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IF(B32="×","",IF(基本情報入力シート!Z54="","",基本情報入力シート!Z54))</f>
        <v/>
      </c>
      <c r="T32" s="832" t="str">
        <f>IF(B32="×","",IF(Q32="","",VLOOKUP(Q32,【参考】数式用!$M$2:$O$34,3,FALSE)))</f>
        <v/>
      </c>
      <c r="U32" s="833" t="s">
        <v>154</v>
      </c>
      <c r="V32" s="834">
        <v>4</v>
      </c>
      <c r="W32" s="835" t="s">
        <v>155</v>
      </c>
      <c r="X32" s="871"/>
      <c r="Y32" s="836" t="s">
        <v>156</v>
      </c>
      <c r="Z32" s="837">
        <v>4</v>
      </c>
      <c r="AA32" s="838" t="s">
        <v>155</v>
      </c>
      <c r="AB32" s="839"/>
      <c r="AC32" s="838" t="s">
        <v>157</v>
      </c>
      <c r="AD32" s="840" t="s">
        <v>158</v>
      </c>
      <c r="AE32" s="841" t="str">
        <f t="shared" si="0"/>
        <v/>
      </c>
      <c r="AF32" s="842" t="s">
        <v>159</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IF(B33="×","",IF(基本情報入力シート!Z55="","",基本情報入力シート!Z55))</f>
        <v/>
      </c>
      <c r="T33" s="832" t="str">
        <f>IF(B33="×","",IF(Q33="","",VLOOKUP(Q33,【参考】数式用!$M$2:$O$34,3,FALSE)))</f>
        <v/>
      </c>
      <c r="U33" s="833" t="s">
        <v>154</v>
      </c>
      <c r="V33" s="834">
        <v>4</v>
      </c>
      <c r="W33" s="835" t="s">
        <v>155</v>
      </c>
      <c r="X33" s="871"/>
      <c r="Y33" s="836" t="s">
        <v>156</v>
      </c>
      <c r="Z33" s="837">
        <v>4</v>
      </c>
      <c r="AA33" s="838" t="s">
        <v>155</v>
      </c>
      <c r="AB33" s="839"/>
      <c r="AC33" s="838" t="s">
        <v>157</v>
      </c>
      <c r="AD33" s="840" t="s">
        <v>158</v>
      </c>
      <c r="AE33" s="841" t="str">
        <f t="shared" si="0"/>
        <v/>
      </c>
      <c r="AF33" s="842" t="s">
        <v>159</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IF(B34="×","",IF(基本情報入力シート!Z56="","",基本情報入力シート!Z56))</f>
        <v/>
      </c>
      <c r="T34" s="832" t="str">
        <f>IF(B34="×","",IF(Q34="","",VLOOKUP(Q34,【参考】数式用!$M$2:$O$34,3,FALSE)))</f>
        <v/>
      </c>
      <c r="U34" s="833" t="s">
        <v>154</v>
      </c>
      <c r="V34" s="834">
        <v>4</v>
      </c>
      <c r="W34" s="835" t="s">
        <v>155</v>
      </c>
      <c r="X34" s="871"/>
      <c r="Y34" s="836" t="s">
        <v>156</v>
      </c>
      <c r="Z34" s="837">
        <v>4</v>
      </c>
      <c r="AA34" s="838" t="s">
        <v>155</v>
      </c>
      <c r="AB34" s="839"/>
      <c r="AC34" s="838" t="s">
        <v>157</v>
      </c>
      <c r="AD34" s="840" t="s">
        <v>158</v>
      </c>
      <c r="AE34" s="841" t="str">
        <f t="shared" si="0"/>
        <v/>
      </c>
      <c r="AF34" s="842" t="s">
        <v>159</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IF(B35="×","",IF(基本情報入力シート!Z57="","",基本情報入力シート!Z57))</f>
        <v/>
      </c>
      <c r="T35" s="832" t="str">
        <f>IF(B35="×","",IF(Q35="","",VLOOKUP(Q35,【参考】数式用!$M$2:$O$34,3,FALSE)))</f>
        <v/>
      </c>
      <c r="U35" s="833" t="s">
        <v>154</v>
      </c>
      <c r="V35" s="834">
        <v>4</v>
      </c>
      <c r="W35" s="835" t="s">
        <v>155</v>
      </c>
      <c r="X35" s="871"/>
      <c r="Y35" s="836" t="s">
        <v>156</v>
      </c>
      <c r="Z35" s="837">
        <v>4</v>
      </c>
      <c r="AA35" s="838" t="s">
        <v>155</v>
      </c>
      <c r="AB35" s="839"/>
      <c r="AC35" s="838" t="s">
        <v>157</v>
      </c>
      <c r="AD35" s="840" t="s">
        <v>158</v>
      </c>
      <c r="AE35" s="841" t="str">
        <f t="shared" si="0"/>
        <v/>
      </c>
      <c r="AF35" s="842" t="s">
        <v>159</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IF(B36="×","",IF(基本情報入力シート!Z58="","",基本情報入力シート!Z58))</f>
        <v/>
      </c>
      <c r="T36" s="832" t="str">
        <f>IF(B36="×","",IF(Q36="","",VLOOKUP(Q36,【参考】数式用!$M$2:$O$34,3,FALSE)))</f>
        <v/>
      </c>
      <c r="U36" s="833" t="s">
        <v>154</v>
      </c>
      <c r="V36" s="834">
        <v>4</v>
      </c>
      <c r="W36" s="835" t="s">
        <v>155</v>
      </c>
      <c r="X36" s="871"/>
      <c r="Y36" s="836" t="s">
        <v>156</v>
      </c>
      <c r="Z36" s="837">
        <v>4</v>
      </c>
      <c r="AA36" s="838" t="s">
        <v>155</v>
      </c>
      <c r="AB36" s="839"/>
      <c r="AC36" s="838" t="s">
        <v>157</v>
      </c>
      <c r="AD36" s="840" t="s">
        <v>158</v>
      </c>
      <c r="AE36" s="841" t="str">
        <f t="shared" si="0"/>
        <v/>
      </c>
      <c r="AF36" s="842" t="s">
        <v>159</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IF(B37="×","",IF(基本情報入力シート!Z59="","",基本情報入力シート!Z59))</f>
        <v/>
      </c>
      <c r="T37" s="832" t="str">
        <f>IF(B37="×","",IF(Q37="","",VLOOKUP(Q37,【参考】数式用!$M$2:$O$34,3,FALSE)))</f>
        <v/>
      </c>
      <c r="U37" s="833" t="s">
        <v>154</v>
      </c>
      <c r="V37" s="834">
        <v>4</v>
      </c>
      <c r="W37" s="835" t="s">
        <v>155</v>
      </c>
      <c r="X37" s="871"/>
      <c r="Y37" s="836" t="s">
        <v>156</v>
      </c>
      <c r="Z37" s="837">
        <v>4</v>
      </c>
      <c r="AA37" s="838" t="s">
        <v>155</v>
      </c>
      <c r="AB37" s="839"/>
      <c r="AC37" s="838" t="s">
        <v>157</v>
      </c>
      <c r="AD37" s="840" t="s">
        <v>158</v>
      </c>
      <c r="AE37" s="841" t="str">
        <f t="shared" si="0"/>
        <v/>
      </c>
      <c r="AF37" s="842" t="s">
        <v>159</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IF(B38="×","",IF(基本情報入力シート!Z60="","",基本情報入力シート!Z60))</f>
        <v/>
      </c>
      <c r="T38" s="832" t="str">
        <f>IF(B38="×","",IF(Q38="","",VLOOKUP(Q38,【参考】数式用!$M$2:$O$34,3,FALSE)))</f>
        <v/>
      </c>
      <c r="U38" s="833" t="s">
        <v>154</v>
      </c>
      <c r="V38" s="834">
        <v>4</v>
      </c>
      <c r="W38" s="835" t="s">
        <v>155</v>
      </c>
      <c r="X38" s="871"/>
      <c r="Y38" s="836" t="s">
        <v>156</v>
      </c>
      <c r="Z38" s="837">
        <v>4</v>
      </c>
      <c r="AA38" s="838" t="s">
        <v>155</v>
      </c>
      <c r="AB38" s="839"/>
      <c r="AC38" s="838" t="s">
        <v>157</v>
      </c>
      <c r="AD38" s="840" t="s">
        <v>158</v>
      </c>
      <c r="AE38" s="841" t="str">
        <f t="shared" si="0"/>
        <v/>
      </c>
      <c r="AF38" s="842" t="s">
        <v>159</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IF(B39="×","",IF(基本情報入力シート!Z61="","",基本情報入力シート!Z61))</f>
        <v/>
      </c>
      <c r="T39" s="832" t="str">
        <f>IF(B39="×","",IF(Q39="","",VLOOKUP(Q39,【参考】数式用!$M$2:$O$34,3,FALSE)))</f>
        <v/>
      </c>
      <c r="U39" s="833" t="s">
        <v>154</v>
      </c>
      <c r="V39" s="834">
        <v>4</v>
      </c>
      <c r="W39" s="835" t="s">
        <v>155</v>
      </c>
      <c r="X39" s="871"/>
      <c r="Y39" s="836" t="s">
        <v>156</v>
      </c>
      <c r="Z39" s="837">
        <v>4</v>
      </c>
      <c r="AA39" s="838" t="s">
        <v>155</v>
      </c>
      <c r="AB39" s="839"/>
      <c r="AC39" s="838" t="s">
        <v>157</v>
      </c>
      <c r="AD39" s="840" t="s">
        <v>158</v>
      </c>
      <c r="AE39" s="841" t="str">
        <f t="shared" si="0"/>
        <v/>
      </c>
      <c r="AF39" s="842" t="s">
        <v>159</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IF(B40="×","",IF(基本情報入力シート!Z62="","",基本情報入力シート!Z62))</f>
        <v/>
      </c>
      <c r="T40" s="832" t="str">
        <f>IF(B40="×","",IF(Q40="","",VLOOKUP(Q40,【参考】数式用!$M$2:$O$34,3,FALSE)))</f>
        <v/>
      </c>
      <c r="U40" s="833" t="s">
        <v>154</v>
      </c>
      <c r="V40" s="834">
        <v>4</v>
      </c>
      <c r="W40" s="835" t="s">
        <v>155</v>
      </c>
      <c r="X40" s="871"/>
      <c r="Y40" s="836" t="s">
        <v>156</v>
      </c>
      <c r="Z40" s="837">
        <v>4</v>
      </c>
      <c r="AA40" s="838" t="s">
        <v>155</v>
      </c>
      <c r="AB40" s="839"/>
      <c r="AC40" s="838" t="s">
        <v>157</v>
      </c>
      <c r="AD40" s="840" t="s">
        <v>158</v>
      </c>
      <c r="AE40" s="841" t="str">
        <f t="shared" si="0"/>
        <v/>
      </c>
      <c r="AF40" s="842" t="s">
        <v>159</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IF(B41="×","",IF(基本情報入力シート!Z63="","",基本情報入力シート!Z63))</f>
        <v/>
      </c>
      <c r="T41" s="832" t="str">
        <f>IF(B41="×","",IF(Q41="","",VLOOKUP(Q41,【参考】数式用!$M$2:$O$34,3,FALSE)))</f>
        <v/>
      </c>
      <c r="U41" s="833" t="s">
        <v>154</v>
      </c>
      <c r="V41" s="834">
        <v>4</v>
      </c>
      <c r="W41" s="835" t="s">
        <v>155</v>
      </c>
      <c r="X41" s="871"/>
      <c r="Y41" s="836" t="s">
        <v>156</v>
      </c>
      <c r="Z41" s="837">
        <v>4</v>
      </c>
      <c r="AA41" s="838" t="s">
        <v>155</v>
      </c>
      <c r="AB41" s="839"/>
      <c r="AC41" s="838" t="s">
        <v>157</v>
      </c>
      <c r="AD41" s="840" t="s">
        <v>158</v>
      </c>
      <c r="AE41" s="841" t="str">
        <f t="shared" si="0"/>
        <v/>
      </c>
      <c r="AF41" s="842" t="s">
        <v>159</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IF(B42="×","",IF(基本情報入力シート!Z64="","",基本情報入力シート!Z64))</f>
        <v/>
      </c>
      <c r="T42" s="832" t="str">
        <f>IF(B42="×","",IF(Q42="","",VLOOKUP(Q42,【参考】数式用!$M$2:$O$34,3,FALSE)))</f>
        <v/>
      </c>
      <c r="U42" s="833" t="s">
        <v>154</v>
      </c>
      <c r="V42" s="834">
        <v>4</v>
      </c>
      <c r="W42" s="835" t="s">
        <v>155</v>
      </c>
      <c r="X42" s="871"/>
      <c r="Y42" s="836" t="s">
        <v>156</v>
      </c>
      <c r="Z42" s="837">
        <v>4</v>
      </c>
      <c r="AA42" s="838" t="s">
        <v>155</v>
      </c>
      <c r="AB42" s="839"/>
      <c r="AC42" s="838" t="s">
        <v>157</v>
      </c>
      <c r="AD42" s="840" t="s">
        <v>158</v>
      </c>
      <c r="AE42" s="841" t="str">
        <f t="shared" si="0"/>
        <v/>
      </c>
      <c r="AF42" s="842" t="s">
        <v>159</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IF(B43="×","",IF(基本情報入力シート!Z65="","",基本情報入力シート!Z65))</f>
        <v/>
      </c>
      <c r="T43" s="832" t="str">
        <f>IF(B43="×","",IF(Q43="","",VLOOKUP(Q43,【参考】数式用!$M$2:$O$34,3,FALSE)))</f>
        <v/>
      </c>
      <c r="U43" s="833" t="s">
        <v>154</v>
      </c>
      <c r="V43" s="834">
        <v>4</v>
      </c>
      <c r="W43" s="835" t="s">
        <v>155</v>
      </c>
      <c r="X43" s="871"/>
      <c r="Y43" s="836" t="s">
        <v>156</v>
      </c>
      <c r="Z43" s="837">
        <v>4</v>
      </c>
      <c r="AA43" s="838" t="s">
        <v>155</v>
      </c>
      <c r="AB43" s="839"/>
      <c r="AC43" s="838" t="s">
        <v>157</v>
      </c>
      <c r="AD43" s="840" t="s">
        <v>158</v>
      </c>
      <c r="AE43" s="841" t="str">
        <f t="shared" si="0"/>
        <v/>
      </c>
      <c r="AF43" s="842" t="s">
        <v>159</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IF(B44="×","",IF(基本情報入力シート!Z66="","",基本情報入力シート!Z66))</f>
        <v/>
      </c>
      <c r="T44" s="832" t="str">
        <f>IF(B44="×","",IF(Q44="","",VLOOKUP(Q44,【参考】数式用!$M$2:$O$34,3,FALSE)))</f>
        <v/>
      </c>
      <c r="U44" s="833" t="s">
        <v>154</v>
      </c>
      <c r="V44" s="834">
        <v>4</v>
      </c>
      <c r="W44" s="835" t="s">
        <v>155</v>
      </c>
      <c r="X44" s="871"/>
      <c r="Y44" s="836" t="s">
        <v>156</v>
      </c>
      <c r="Z44" s="837">
        <v>4</v>
      </c>
      <c r="AA44" s="838" t="s">
        <v>155</v>
      </c>
      <c r="AB44" s="839"/>
      <c r="AC44" s="838" t="s">
        <v>157</v>
      </c>
      <c r="AD44" s="840" t="s">
        <v>158</v>
      </c>
      <c r="AE44" s="841" t="str">
        <f t="shared" si="0"/>
        <v/>
      </c>
      <c r="AF44" s="842" t="s">
        <v>159</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IF(B45="×","",IF(基本情報入力シート!Z67="","",基本情報入力シート!Z67))</f>
        <v/>
      </c>
      <c r="T45" s="832" t="str">
        <f>IF(B45="×","",IF(Q45="","",VLOOKUP(Q45,【参考】数式用!$M$2:$O$34,3,FALSE)))</f>
        <v/>
      </c>
      <c r="U45" s="833" t="s">
        <v>154</v>
      </c>
      <c r="V45" s="834">
        <v>4</v>
      </c>
      <c r="W45" s="835" t="s">
        <v>155</v>
      </c>
      <c r="X45" s="871"/>
      <c r="Y45" s="836" t="s">
        <v>156</v>
      </c>
      <c r="Z45" s="837">
        <v>4</v>
      </c>
      <c r="AA45" s="838" t="s">
        <v>155</v>
      </c>
      <c r="AB45" s="839"/>
      <c r="AC45" s="838" t="s">
        <v>157</v>
      </c>
      <c r="AD45" s="840" t="s">
        <v>158</v>
      </c>
      <c r="AE45" s="841" t="str">
        <f t="shared" si="0"/>
        <v/>
      </c>
      <c r="AF45" s="842" t="s">
        <v>159</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IF(B46="×","",IF(基本情報入力シート!Z68="","",基本情報入力シート!Z68))</f>
        <v/>
      </c>
      <c r="T46" s="832" t="str">
        <f>IF(B46="×","",IF(Q46="","",VLOOKUP(Q46,【参考】数式用!$M$2:$O$34,3,FALSE)))</f>
        <v/>
      </c>
      <c r="U46" s="833" t="s">
        <v>154</v>
      </c>
      <c r="V46" s="834">
        <v>4</v>
      </c>
      <c r="W46" s="835" t="s">
        <v>155</v>
      </c>
      <c r="X46" s="871"/>
      <c r="Y46" s="836" t="s">
        <v>156</v>
      </c>
      <c r="Z46" s="837">
        <v>4</v>
      </c>
      <c r="AA46" s="838" t="s">
        <v>155</v>
      </c>
      <c r="AB46" s="839"/>
      <c r="AC46" s="838" t="s">
        <v>157</v>
      </c>
      <c r="AD46" s="840" t="s">
        <v>158</v>
      </c>
      <c r="AE46" s="841" t="str">
        <f t="shared" si="0"/>
        <v/>
      </c>
      <c r="AF46" s="842" t="s">
        <v>159</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IF(B47="×","",IF(基本情報入力シート!Z69="","",基本情報入力シート!Z69))</f>
        <v/>
      </c>
      <c r="T47" s="832" t="str">
        <f>IF(B47="×","",IF(Q47="","",VLOOKUP(Q47,【参考】数式用!$M$2:$O$34,3,FALSE)))</f>
        <v/>
      </c>
      <c r="U47" s="833" t="s">
        <v>154</v>
      </c>
      <c r="V47" s="834">
        <v>4</v>
      </c>
      <c r="W47" s="835" t="s">
        <v>155</v>
      </c>
      <c r="X47" s="871"/>
      <c r="Y47" s="836" t="s">
        <v>156</v>
      </c>
      <c r="Z47" s="837">
        <v>4</v>
      </c>
      <c r="AA47" s="838" t="s">
        <v>155</v>
      </c>
      <c r="AB47" s="839"/>
      <c r="AC47" s="838" t="s">
        <v>157</v>
      </c>
      <c r="AD47" s="840" t="s">
        <v>158</v>
      </c>
      <c r="AE47" s="841" t="str">
        <f t="shared" si="0"/>
        <v/>
      </c>
      <c r="AF47" s="842" t="s">
        <v>159</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IF(B48="×","",IF(基本情報入力シート!Z70="","",基本情報入力シート!Z70))</f>
        <v/>
      </c>
      <c r="T48" s="832" t="str">
        <f>IF(B48="×","",IF(Q48="","",VLOOKUP(Q48,【参考】数式用!$M$2:$O$34,3,FALSE)))</f>
        <v/>
      </c>
      <c r="U48" s="833" t="s">
        <v>154</v>
      </c>
      <c r="V48" s="834">
        <v>4</v>
      </c>
      <c r="W48" s="835" t="s">
        <v>155</v>
      </c>
      <c r="X48" s="871"/>
      <c r="Y48" s="836" t="s">
        <v>156</v>
      </c>
      <c r="Z48" s="837">
        <v>4</v>
      </c>
      <c r="AA48" s="838" t="s">
        <v>155</v>
      </c>
      <c r="AB48" s="839"/>
      <c r="AC48" s="838" t="s">
        <v>157</v>
      </c>
      <c r="AD48" s="840" t="s">
        <v>158</v>
      </c>
      <c r="AE48" s="841" t="str">
        <f t="shared" si="0"/>
        <v/>
      </c>
      <c r="AF48" s="842" t="s">
        <v>159</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IF(B49="×","",IF(基本情報入力シート!Z71="","",基本情報入力シート!Z71))</f>
        <v/>
      </c>
      <c r="T49" s="832" t="str">
        <f>IF(B49="×","",IF(Q49="","",VLOOKUP(Q49,【参考】数式用!$M$2:$O$34,3,FALSE)))</f>
        <v/>
      </c>
      <c r="U49" s="833" t="s">
        <v>154</v>
      </c>
      <c r="V49" s="834">
        <v>4</v>
      </c>
      <c r="W49" s="835" t="s">
        <v>155</v>
      </c>
      <c r="X49" s="871"/>
      <c r="Y49" s="836" t="s">
        <v>156</v>
      </c>
      <c r="Z49" s="837">
        <v>4</v>
      </c>
      <c r="AA49" s="838" t="s">
        <v>155</v>
      </c>
      <c r="AB49" s="839"/>
      <c r="AC49" s="838" t="s">
        <v>157</v>
      </c>
      <c r="AD49" s="840" t="s">
        <v>158</v>
      </c>
      <c r="AE49" s="841" t="str">
        <f t="shared" si="0"/>
        <v/>
      </c>
      <c r="AF49" s="842" t="s">
        <v>159</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IF(B50="×","",IF(基本情報入力シート!Z72="","",基本情報入力シート!Z72))</f>
        <v/>
      </c>
      <c r="T50" s="832" t="str">
        <f>IF(B50="×","",IF(Q50="","",VLOOKUP(Q50,【参考】数式用!$M$2:$O$34,3,FALSE)))</f>
        <v/>
      </c>
      <c r="U50" s="833" t="s">
        <v>154</v>
      </c>
      <c r="V50" s="834">
        <v>4</v>
      </c>
      <c r="W50" s="835" t="s">
        <v>155</v>
      </c>
      <c r="X50" s="871"/>
      <c r="Y50" s="836" t="s">
        <v>156</v>
      </c>
      <c r="Z50" s="837">
        <v>4</v>
      </c>
      <c r="AA50" s="838" t="s">
        <v>155</v>
      </c>
      <c r="AB50" s="839"/>
      <c r="AC50" s="838" t="s">
        <v>157</v>
      </c>
      <c r="AD50" s="840" t="s">
        <v>158</v>
      </c>
      <c r="AE50" s="841" t="str">
        <f t="shared" si="0"/>
        <v/>
      </c>
      <c r="AF50" s="842" t="s">
        <v>159</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IF(B51="×","",IF(基本情報入力シート!Z73="","",基本情報入力シート!Z73))</f>
        <v/>
      </c>
      <c r="T51" s="832" t="str">
        <f>IF(B51="×","",IF(Q51="","",VLOOKUP(Q51,【参考】数式用!$M$2:$O$34,3,FALSE)))</f>
        <v/>
      </c>
      <c r="U51" s="833" t="s">
        <v>154</v>
      </c>
      <c r="V51" s="834">
        <v>4</v>
      </c>
      <c r="W51" s="835" t="s">
        <v>155</v>
      </c>
      <c r="X51" s="871"/>
      <c r="Y51" s="836" t="s">
        <v>156</v>
      </c>
      <c r="Z51" s="837">
        <v>4</v>
      </c>
      <c r="AA51" s="838" t="s">
        <v>155</v>
      </c>
      <c r="AB51" s="839"/>
      <c r="AC51" s="838" t="s">
        <v>157</v>
      </c>
      <c r="AD51" s="840" t="s">
        <v>158</v>
      </c>
      <c r="AE51" s="841" t="str">
        <f t="shared" si="0"/>
        <v/>
      </c>
      <c r="AF51" s="842" t="s">
        <v>159</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IF(B52="×","",IF(基本情報入力シート!Z74="","",基本情報入力シート!Z74))</f>
        <v/>
      </c>
      <c r="T52" s="832" t="str">
        <f>IF(B52="×","",IF(Q52="","",VLOOKUP(Q52,【参考】数式用!$M$2:$O$34,3,FALSE)))</f>
        <v/>
      </c>
      <c r="U52" s="833" t="s">
        <v>154</v>
      </c>
      <c r="V52" s="834">
        <v>4</v>
      </c>
      <c r="W52" s="835" t="s">
        <v>155</v>
      </c>
      <c r="X52" s="871"/>
      <c r="Y52" s="836" t="s">
        <v>156</v>
      </c>
      <c r="Z52" s="837">
        <v>4</v>
      </c>
      <c r="AA52" s="838" t="s">
        <v>155</v>
      </c>
      <c r="AB52" s="839"/>
      <c r="AC52" s="838" t="s">
        <v>157</v>
      </c>
      <c r="AD52" s="840" t="s">
        <v>158</v>
      </c>
      <c r="AE52" s="841" t="str">
        <f t="shared" si="0"/>
        <v/>
      </c>
      <c r="AF52" s="847" t="s">
        <v>159</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IF(B53="×","",IF(基本情報入力シート!Z75="","",基本情報入力シート!Z75))</f>
        <v/>
      </c>
      <c r="T53" s="832" t="str">
        <f>IF(B53="×","",IF(Q53="","",VLOOKUP(Q53,【参考】数式用!$M$2:$O$34,3,FALSE)))</f>
        <v/>
      </c>
      <c r="U53" s="833" t="s">
        <v>154</v>
      </c>
      <c r="V53" s="834">
        <v>4</v>
      </c>
      <c r="W53" s="835" t="s">
        <v>155</v>
      </c>
      <c r="X53" s="871"/>
      <c r="Y53" s="836" t="s">
        <v>156</v>
      </c>
      <c r="Z53" s="837">
        <v>4</v>
      </c>
      <c r="AA53" s="838" t="s">
        <v>155</v>
      </c>
      <c r="AB53" s="839"/>
      <c r="AC53" s="838" t="s">
        <v>157</v>
      </c>
      <c r="AD53" s="840" t="s">
        <v>158</v>
      </c>
      <c r="AE53" s="841" t="str">
        <f t="shared" si="0"/>
        <v/>
      </c>
      <c r="AF53" s="847" t="s">
        <v>159</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IF(B54="×","",IF(基本情報入力シート!Z76="","",基本情報入力シート!Z76))</f>
        <v/>
      </c>
      <c r="T54" s="832" t="str">
        <f>IF(B54="×","",IF(Q54="","",VLOOKUP(Q54,【参考】数式用!$M$2:$O$34,3,FALSE)))</f>
        <v/>
      </c>
      <c r="U54" s="833" t="s">
        <v>154</v>
      </c>
      <c r="V54" s="834">
        <v>4</v>
      </c>
      <c r="W54" s="835" t="s">
        <v>155</v>
      </c>
      <c r="X54" s="871"/>
      <c r="Y54" s="836" t="s">
        <v>156</v>
      </c>
      <c r="Z54" s="837">
        <v>4</v>
      </c>
      <c r="AA54" s="838" t="s">
        <v>155</v>
      </c>
      <c r="AB54" s="839"/>
      <c r="AC54" s="838" t="s">
        <v>157</v>
      </c>
      <c r="AD54" s="840" t="s">
        <v>158</v>
      </c>
      <c r="AE54" s="841" t="str">
        <f t="shared" si="0"/>
        <v/>
      </c>
      <c r="AF54" s="847" t="s">
        <v>159</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IF(B55="×","",IF(基本情報入力シート!Z77="","",基本情報入力シート!Z77))</f>
        <v/>
      </c>
      <c r="T55" s="832" t="str">
        <f>IF(B55="×","",IF(Q55="","",VLOOKUP(Q55,【参考】数式用!$M$2:$O$34,3,FALSE)))</f>
        <v/>
      </c>
      <c r="U55" s="833" t="s">
        <v>154</v>
      </c>
      <c r="V55" s="834">
        <v>4</v>
      </c>
      <c r="W55" s="835" t="s">
        <v>155</v>
      </c>
      <c r="X55" s="871"/>
      <c r="Y55" s="836" t="s">
        <v>156</v>
      </c>
      <c r="Z55" s="837">
        <v>4</v>
      </c>
      <c r="AA55" s="838" t="s">
        <v>155</v>
      </c>
      <c r="AB55" s="839"/>
      <c r="AC55" s="838" t="s">
        <v>157</v>
      </c>
      <c r="AD55" s="840" t="s">
        <v>158</v>
      </c>
      <c r="AE55" s="841" t="str">
        <f t="shared" si="0"/>
        <v/>
      </c>
      <c r="AF55" s="847" t="s">
        <v>159</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IF(B56="×","",IF(基本情報入力シート!Z78="","",基本情報入力シート!Z78))</f>
        <v/>
      </c>
      <c r="T56" s="832" t="str">
        <f>IF(B56="×","",IF(Q56="","",VLOOKUP(Q56,【参考】数式用!$M$2:$O$34,3,FALSE)))</f>
        <v/>
      </c>
      <c r="U56" s="833" t="s">
        <v>154</v>
      </c>
      <c r="V56" s="834">
        <v>4</v>
      </c>
      <c r="W56" s="835" t="s">
        <v>155</v>
      </c>
      <c r="X56" s="871"/>
      <c r="Y56" s="836" t="s">
        <v>156</v>
      </c>
      <c r="Z56" s="837">
        <v>4</v>
      </c>
      <c r="AA56" s="838" t="s">
        <v>155</v>
      </c>
      <c r="AB56" s="839"/>
      <c r="AC56" s="838" t="s">
        <v>157</v>
      </c>
      <c r="AD56" s="840" t="s">
        <v>158</v>
      </c>
      <c r="AE56" s="841" t="str">
        <f t="shared" si="0"/>
        <v/>
      </c>
      <c r="AF56" s="847" t="s">
        <v>159</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IF(B57="×","",IF(基本情報入力シート!Z79="","",基本情報入力シート!Z79))</f>
        <v/>
      </c>
      <c r="T57" s="832" t="str">
        <f>IF(B57="×","",IF(Q57="","",VLOOKUP(Q57,【参考】数式用!$M$2:$O$34,3,FALSE)))</f>
        <v/>
      </c>
      <c r="U57" s="833" t="s">
        <v>154</v>
      </c>
      <c r="V57" s="834">
        <v>4</v>
      </c>
      <c r="W57" s="835" t="s">
        <v>155</v>
      </c>
      <c r="X57" s="871"/>
      <c r="Y57" s="836" t="s">
        <v>156</v>
      </c>
      <c r="Z57" s="837">
        <v>4</v>
      </c>
      <c r="AA57" s="838" t="s">
        <v>155</v>
      </c>
      <c r="AB57" s="839"/>
      <c r="AC57" s="838" t="s">
        <v>157</v>
      </c>
      <c r="AD57" s="840" t="s">
        <v>158</v>
      </c>
      <c r="AE57" s="841" t="str">
        <f t="shared" si="0"/>
        <v/>
      </c>
      <c r="AF57" s="847" t="s">
        <v>159</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IF(B58="×","",IF(基本情報入力シート!Z80="","",基本情報入力シート!Z80))</f>
        <v/>
      </c>
      <c r="T58" s="832" t="str">
        <f>IF(B58="×","",IF(Q58="","",VLOOKUP(Q58,【参考】数式用!$M$2:$O$34,3,FALSE)))</f>
        <v/>
      </c>
      <c r="U58" s="833" t="s">
        <v>154</v>
      </c>
      <c r="V58" s="834">
        <v>4</v>
      </c>
      <c r="W58" s="835" t="s">
        <v>155</v>
      </c>
      <c r="X58" s="871"/>
      <c r="Y58" s="836" t="s">
        <v>156</v>
      </c>
      <c r="Z58" s="837">
        <v>4</v>
      </c>
      <c r="AA58" s="838" t="s">
        <v>155</v>
      </c>
      <c r="AB58" s="839"/>
      <c r="AC58" s="838" t="s">
        <v>157</v>
      </c>
      <c r="AD58" s="840" t="s">
        <v>158</v>
      </c>
      <c r="AE58" s="841" t="str">
        <f t="shared" si="0"/>
        <v/>
      </c>
      <c r="AF58" s="847" t="s">
        <v>159</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IF(B59="×","",IF(基本情報入力シート!Z81="","",基本情報入力シート!Z81))</f>
        <v/>
      </c>
      <c r="T59" s="832" t="str">
        <f>IF(B59="×","",IF(Q59="","",VLOOKUP(Q59,【参考】数式用!$M$2:$O$34,3,FALSE)))</f>
        <v/>
      </c>
      <c r="U59" s="833" t="s">
        <v>154</v>
      </c>
      <c r="V59" s="834">
        <v>4</v>
      </c>
      <c r="W59" s="835" t="s">
        <v>155</v>
      </c>
      <c r="X59" s="871"/>
      <c r="Y59" s="836" t="s">
        <v>156</v>
      </c>
      <c r="Z59" s="837">
        <v>4</v>
      </c>
      <c r="AA59" s="838" t="s">
        <v>155</v>
      </c>
      <c r="AB59" s="839"/>
      <c r="AC59" s="838" t="s">
        <v>157</v>
      </c>
      <c r="AD59" s="840" t="s">
        <v>158</v>
      </c>
      <c r="AE59" s="841" t="str">
        <f t="shared" si="0"/>
        <v/>
      </c>
      <c r="AF59" s="847" t="s">
        <v>159</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IF(B60="×","",IF(基本情報入力シート!Z82="","",基本情報入力シート!Z82))</f>
        <v/>
      </c>
      <c r="T60" s="832" t="str">
        <f>IF(B60="×","",IF(Q60="","",VLOOKUP(Q60,【参考】数式用!$M$2:$O$34,3,FALSE)))</f>
        <v/>
      </c>
      <c r="U60" s="833" t="s">
        <v>154</v>
      </c>
      <c r="V60" s="834">
        <v>4</v>
      </c>
      <c r="W60" s="835" t="s">
        <v>155</v>
      </c>
      <c r="X60" s="871"/>
      <c r="Y60" s="836" t="s">
        <v>156</v>
      </c>
      <c r="Z60" s="837">
        <v>4</v>
      </c>
      <c r="AA60" s="838" t="s">
        <v>155</v>
      </c>
      <c r="AB60" s="839"/>
      <c r="AC60" s="838" t="s">
        <v>157</v>
      </c>
      <c r="AD60" s="840" t="s">
        <v>158</v>
      </c>
      <c r="AE60" s="841" t="str">
        <f t="shared" si="0"/>
        <v/>
      </c>
      <c r="AF60" s="847" t="s">
        <v>159</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IF(B61="×","",IF(基本情報入力シート!Z83="","",基本情報入力シート!Z83))</f>
        <v/>
      </c>
      <c r="T61" s="832" t="str">
        <f>IF(B61="×","",IF(Q61="","",VLOOKUP(Q61,【参考】数式用!$M$2:$O$34,3,FALSE)))</f>
        <v/>
      </c>
      <c r="U61" s="833" t="s">
        <v>154</v>
      </c>
      <c r="V61" s="834">
        <v>4</v>
      </c>
      <c r="W61" s="835" t="s">
        <v>155</v>
      </c>
      <c r="X61" s="871"/>
      <c r="Y61" s="836" t="s">
        <v>156</v>
      </c>
      <c r="Z61" s="837">
        <v>4</v>
      </c>
      <c r="AA61" s="838" t="s">
        <v>155</v>
      </c>
      <c r="AB61" s="839"/>
      <c r="AC61" s="838" t="s">
        <v>157</v>
      </c>
      <c r="AD61" s="840" t="s">
        <v>158</v>
      </c>
      <c r="AE61" s="841" t="str">
        <f t="shared" si="0"/>
        <v/>
      </c>
      <c r="AF61" s="847" t="s">
        <v>159</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IF(B62="×","",IF(基本情報入力シート!Z84="","",基本情報入力シート!Z84))</f>
        <v/>
      </c>
      <c r="T62" s="832" t="str">
        <f>IF(B62="×","",IF(Q62="","",VLOOKUP(Q62,【参考】数式用!$M$2:$O$34,3,FALSE)))</f>
        <v/>
      </c>
      <c r="U62" s="833" t="s">
        <v>154</v>
      </c>
      <c r="V62" s="834">
        <v>4</v>
      </c>
      <c r="W62" s="835" t="s">
        <v>155</v>
      </c>
      <c r="X62" s="871"/>
      <c r="Y62" s="836" t="s">
        <v>156</v>
      </c>
      <c r="Z62" s="837">
        <v>4</v>
      </c>
      <c r="AA62" s="838" t="s">
        <v>155</v>
      </c>
      <c r="AB62" s="839"/>
      <c r="AC62" s="838" t="s">
        <v>157</v>
      </c>
      <c r="AD62" s="840" t="s">
        <v>158</v>
      </c>
      <c r="AE62" s="841" t="str">
        <f t="shared" si="0"/>
        <v/>
      </c>
      <c r="AF62" s="847" t="s">
        <v>159</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IF(B63="×","",IF(基本情報入力シート!Z85="","",基本情報入力シート!Z85))</f>
        <v/>
      </c>
      <c r="T63" s="832" t="str">
        <f>IF(B63="×","",IF(Q63="","",VLOOKUP(Q63,【参考】数式用!$M$2:$O$34,3,FALSE)))</f>
        <v/>
      </c>
      <c r="U63" s="833" t="s">
        <v>154</v>
      </c>
      <c r="V63" s="834">
        <v>4</v>
      </c>
      <c r="W63" s="835" t="s">
        <v>155</v>
      </c>
      <c r="X63" s="871"/>
      <c r="Y63" s="836" t="s">
        <v>156</v>
      </c>
      <c r="Z63" s="837">
        <v>4</v>
      </c>
      <c r="AA63" s="838" t="s">
        <v>155</v>
      </c>
      <c r="AB63" s="839"/>
      <c r="AC63" s="838" t="s">
        <v>157</v>
      </c>
      <c r="AD63" s="840" t="s">
        <v>158</v>
      </c>
      <c r="AE63" s="841" t="str">
        <f t="shared" si="0"/>
        <v/>
      </c>
      <c r="AF63" s="847" t="s">
        <v>159</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IF(B64="×","",IF(基本情報入力シート!Z86="","",基本情報入力シート!Z86))</f>
        <v/>
      </c>
      <c r="T64" s="832" t="str">
        <f>IF(B64="×","",IF(Q64="","",VLOOKUP(Q64,【参考】数式用!$M$2:$O$34,3,FALSE)))</f>
        <v/>
      </c>
      <c r="U64" s="833" t="s">
        <v>154</v>
      </c>
      <c r="V64" s="834">
        <v>4</v>
      </c>
      <c r="W64" s="835" t="s">
        <v>155</v>
      </c>
      <c r="X64" s="871"/>
      <c r="Y64" s="836" t="s">
        <v>156</v>
      </c>
      <c r="Z64" s="837">
        <v>4</v>
      </c>
      <c r="AA64" s="838" t="s">
        <v>155</v>
      </c>
      <c r="AB64" s="839"/>
      <c r="AC64" s="838" t="s">
        <v>157</v>
      </c>
      <c r="AD64" s="840" t="s">
        <v>158</v>
      </c>
      <c r="AE64" s="841" t="str">
        <f t="shared" si="0"/>
        <v/>
      </c>
      <c r="AF64" s="847" t="s">
        <v>159</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IF(B65="×","",IF(基本情報入力シート!Z87="","",基本情報入力シート!Z87))</f>
        <v/>
      </c>
      <c r="T65" s="832" t="str">
        <f>IF(B65="×","",IF(Q65="","",VLOOKUP(Q65,【参考】数式用!$M$2:$O$34,3,FALSE)))</f>
        <v/>
      </c>
      <c r="U65" s="833" t="s">
        <v>154</v>
      </c>
      <c r="V65" s="834">
        <v>4</v>
      </c>
      <c r="W65" s="835" t="s">
        <v>155</v>
      </c>
      <c r="X65" s="871"/>
      <c r="Y65" s="836" t="s">
        <v>156</v>
      </c>
      <c r="Z65" s="837">
        <v>4</v>
      </c>
      <c r="AA65" s="838" t="s">
        <v>155</v>
      </c>
      <c r="AB65" s="839"/>
      <c r="AC65" s="838" t="s">
        <v>157</v>
      </c>
      <c r="AD65" s="840" t="s">
        <v>158</v>
      </c>
      <c r="AE65" s="841" t="str">
        <f t="shared" si="0"/>
        <v/>
      </c>
      <c r="AF65" s="847" t="s">
        <v>159</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IF(B66="×","",IF(基本情報入力シート!Z88="","",基本情報入力シート!Z88))</f>
        <v/>
      </c>
      <c r="T66" s="832" t="str">
        <f>IF(B66="×","",IF(Q66="","",VLOOKUP(Q66,【参考】数式用!$M$2:$O$34,3,FALSE)))</f>
        <v/>
      </c>
      <c r="U66" s="833" t="s">
        <v>154</v>
      </c>
      <c r="V66" s="834">
        <v>4</v>
      </c>
      <c r="W66" s="835" t="s">
        <v>155</v>
      </c>
      <c r="X66" s="871"/>
      <c r="Y66" s="836" t="s">
        <v>156</v>
      </c>
      <c r="Z66" s="837">
        <v>4</v>
      </c>
      <c r="AA66" s="838" t="s">
        <v>155</v>
      </c>
      <c r="AB66" s="839"/>
      <c r="AC66" s="838" t="s">
        <v>157</v>
      </c>
      <c r="AD66" s="840" t="s">
        <v>158</v>
      </c>
      <c r="AE66" s="841" t="str">
        <f t="shared" si="0"/>
        <v/>
      </c>
      <c r="AF66" s="847" t="s">
        <v>159</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IF(B67="×","",IF(基本情報入力シート!Z89="","",基本情報入力シート!Z89))</f>
        <v/>
      </c>
      <c r="T67" s="832" t="str">
        <f>IF(B67="×","",IF(Q67="","",VLOOKUP(Q67,【参考】数式用!$M$2:$O$34,3,FALSE)))</f>
        <v/>
      </c>
      <c r="U67" s="833" t="s">
        <v>154</v>
      </c>
      <c r="V67" s="834">
        <v>4</v>
      </c>
      <c r="W67" s="835" t="s">
        <v>155</v>
      </c>
      <c r="X67" s="871"/>
      <c r="Y67" s="836" t="s">
        <v>156</v>
      </c>
      <c r="Z67" s="837">
        <v>4</v>
      </c>
      <c r="AA67" s="838" t="s">
        <v>155</v>
      </c>
      <c r="AB67" s="839"/>
      <c r="AC67" s="838" t="s">
        <v>157</v>
      </c>
      <c r="AD67" s="840" t="s">
        <v>158</v>
      </c>
      <c r="AE67" s="841" t="str">
        <f t="shared" si="0"/>
        <v/>
      </c>
      <c r="AF67" s="847" t="s">
        <v>159</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IF(B68="×","",IF(基本情報入力シート!Z90="","",基本情報入力シート!Z90))</f>
        <v/>
      </c>
      <c r="T68" s="832" t="str">
        <f>IF(B68="×","",IF(Q68="","",VLOOKUP(Q68,【参考】数式用!$M$2:$O$34,3,FALSE)))</f>
        <v/>
      </c>
      <c r="U68" s="833" t="s">
        <v>154</v>
      </c>
      <c r="V68" s="834">
        <v>4</v>
      </c>
      <c r="W68" s="835" t="s">
        <v>155</v>
      </c>
      <c r="X68" s="871"/>
      <c r="Y68" s="836" t="s">
        <v>156</v>
      </c>
      <c r="Z68" s="837">
        <v>4</v>
      </c>
      <c r="AA68" s="838" t="s">
        <v>155</v>
      </c>
      <c r="AB68" s="839"/>
      <c r="AC68" s="838" t="s">
        <v>157</v>
      </c>
      <c r="AD68" s="840" t="s">
        <v>158</v>
      </c>
      <c r="AE68" s="841" t="str">
        <f t="shared" si="0"/>
        <v/>
      </c>
      <c r="AF68" s="847" t="s">
        <v>159</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IF(B69="×","",IF(基本情報入力シート!Z91="","",基本情報入力シート!Z91))</f>
        <v/>
      </c>
      <c r="T69" s="832" t="str">
        <f>IF(B69="×","",IF(Q69="","",VLOOKUP(Q69,【参考】数式用!$M$2:$O$34,3,FALSE)))</f>
        <v/>
      </c>
      <c r="U69" s="833" t="s">
        <v>154</v>
      </c>
      <c r="V69" s="834">
        <v>4</v>
      </c>
      <c r="W69" s="835" t="s">
        <v>155</v>
      </c>
      <c r="X69" s="871"/>
      <c r="Y69" s="836" t="s">
        <v>156</v>
      </c>
      <c r="Z69" s="837">
        <v>4</v>
      </c>
      <c r="AA69" s="838" t="s">
        <v>155</v>
      </c>
      <c r="AB69" s="839"/>
      <c r="AC69" s="838" t="s">
        <v>157</v>
      </c>
      <c r="AD69" s="840" t="s">
        <v>158</v>
      </c>
      <c r="AE69" s="841" t="str">
        <f t="shared" si="0"/>
        <v/>
      </c>
      <c r="AF69" s="847" t="s">
        <v>159</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IF(B70="×","",IF(基本情報入力シート!Z92="","",基本情報入力シート!Z92))</f>
        <v/>
      </c>
      <c r="T70" s="832" t="str">
        <f>IF(B70="×","",IF(Q70="","",VLOOKUP(Q70,【参考】数式用!$M$2:$O$34,3,FALSE)))</f>
        <v/>
      </c>
      <c r="U70" s="833" t="s">
        <v>154</v>
      </c>
      <c r="V70" s="834">
        <v>4</v>
      </c>
      <c r="W70" s="835" t="s">
        <v>155</v>
      </c>
      <c r="X70" s="871"/>
      <c r="Y70" s="836" t="s">
        <v>156</v>
      </c>
      <c r="Z70" s="837">
        <v>4</v>
      </c>
      <c r="AA70" s="838" t="s">
        <v>155</v>
      </c>
      <c r="AB70" s="839"/>
      <c r="AC70" s="838" t="s">
        <v>157</v>
      </c>
      <c r="AD70" s="840" t="s">
        <v>158</v>
      </c>
      <c r="AE70" s="841" t="str">
        <f t="shared" si="0"/>
        <v/>
      </c>
      <c r="AF70" s="847" t="s">
        <v>159</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IF(B71="×","",IF(基本情報入力シート!Z93="","",基本情報入力シート!Z93))</f>
        <v/>
      </c>
      <c r="T71" s="832" t="str">
        <f>IF(B71="×","",IF(Q71="","",VLOOKUP(Q71,【参考】数式用!$M$2:$O$34,3,FALSE)))</f>
        <v/>
      </c>
      <c r="U71" s="833" t="s">
        <v>154</v>
      </c>
      <c r="V71" s="834">
        <v>4</v>
      </c>
      <c r="W71" s="835" t="s">
        <v>155</v>
      </c>
      <c r="X71" s="871"/>
      <c r="Y71" s="836" t="s">
        <v>156</v>
      </c>
      <c r="Z71" s="837">
        <v>4</v>
      </c>
      <c r="AA71" s="838" t="s">
        <v>155</v>
      </c>
      <c r="AB71" s="839"/>
      <c r="AC71" s="838" t="s">
        <v>157</v>
      </c>
      <c r="AD71" s="840" t="s">
        <v>158</v>
      </c>
      <c r="AE71" s="841" t="str">
        <f t="shared" si="0"/>
        <v/>
      </c>
      <c r="AF71" s="847" t="s">
        <v>159</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IF(B72="×","",IF(基本情報入力シート!Z94="","",基本情報入力シート!Z94))</f>
        <v/>
      </c>
      <c r="T72" s="832" t="str">
        <f>IF(B72="×","",IF(Q72="","",VLOOKUP(Q72,【参考】数式用!$M$2:$O$34,3,FALSE)))</f>
        <v/>
      </c>
      <c r="U72" s="833" t="s">
        <v>154</v>
      </c>
      <c r="V72" s="834">
        <v>4</v>
      </c>
      <c r="W72" s="835" t="s">
        <v>155</v>
      </c>
      <c r="X72" s="871"/>
      <c r="Y72" s="836" t="s">
        <v>156</v>
      </c>
      <c r="Z72" s="837">
        <v>4</v>
      </c>
      <c r="AA72" s="838" t="s">
        <v>155</v>
      </c>
      <c r="AB72" s="839"/>
      <c r="AC72" s="838" t="s">
        <v>157</v>
      </c>
      <c r="AD72" s="840" t="s">
        <v>158</v>
      </c>
      <c r="AE72" s="841" t="str">
        <f t="shared" si="0"/>
        <v/>
      </c>
      <c r="AF72" s="847" t="s">
        <v>159</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IF(B73="×","",IF(基本情報入力シート!Z95="","",基本情報入力シート!Z95))</f>
        <v/>
      </c>
      <c r="T73" s="832" t="str">
        <f>IF(B73="×","",IF(Q73="","",VLOOKUP(Q73,【参考】数式用!$M$2:$O$34,3,FALSE)))</f>
        <v/>
      </c>
      <c r="U73" s="833" t="s">
        <v>154</v>
      </c>
      <c r="V73" s="834">
        <v>4</v>
      </c>
      <c r="W73" s="835" t="s">
        <v>155</v>
      </c>
      <c r="X73" s="871"/>
      <c r="Y73" s="836" t="s">
        <v>156</v>
      </c>
      <c r="Z73" s="837">
        <v>4</v>
      </c>
      <c r="AA73" s="838" t="s">
        <v>155</v>
      </c>
      <c r="AB73" s="839"/>
      <c r="AC73" s="838" t="s">
        <v>157</v>
      </c>
      <c r="AD73" s="840" t="s">
        <v>158</v>
      </c>
      <c r="AE73" s="841" t="str">
        <f t="shared" si="0"/>
        <v/>
      </c>
      <c r="AF73" s="847" t="s">
        <v>159</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IF(B74="×","",IF(基本情報入力シート!Z96="","",基本情報入力シート!Z96))</f>
        <v/>
      </c>
      <c r="T74" s="832" t="str">
        <f>IF(B74="×","",IF(Q74="","",VLOOKUP(Q74,【参考】数式用!$M$2:$O$34,3,FALSE)))</f>
        <v/>
      </c>
      <c r="U74" s="833" t="s">
        <v>154</v>
      </c>
      <c r="V74" s="834">
        <v>4</v>
      </c>
      <c r="W74" s="835" t="s">
        <v>155</v>
      </c>
      <c r="X74" s="871"/>
      <c r="Y74" s="836" t="s">
        <v>156</v>
      </c>
      <c r="Z74" s="837">
        <v>4</v>
      </c>
      <c r="AA74" s="838" t="s">
        <v>155</v>
      </c>
      <c r="AB74" s="839"/>
      <c r="AC74" s="838" t="s">
        <v>157</v>
      </c>
      <c r="AD74" s="840" t="s">
        <v>158</v>
      </c>
      <c r="AE74" s="841" t="str">
        <f t="shared" si="0"/>
        <v/>
      </c>
      <c r="AF74" s="847" t="s">
        <v>159</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IF(B75="×","",IF(基本情報入力シート!Z97="","",基本情報入力シート!Z97))</f>
        <v/>
      </c>
      <c r="T75" s="832" t="str">
        <f>IF(B75="×","",IF(Q75="","",VLOOKUP(Q75,【参考】数式用!$M$2:$O$34,3,FALSE)))</f>
        <v/>
      </c>
      <c r="U75" s="833" t="s">
        <v>154</v>
      </c>
      <c r="V75" s="834">
        <v>4</v>
      </c>
      <c r="W75" s="835" t="s">
        <v>155</v>
      </c>
      <c r="X75" s="871"/>
      <c r="Y75" s="836" t="s">
        <v>156</v>
      </c>
      <c r="Z75" s="837">
        <v>4</v>
      </c>
      <c r="AA75" s="838" t="s">
        <v>155</v>
      </c>
      <c r="AB75" s="839"/>
      <c r="AC75" s="838" t="s">
        <v>157</v>
      </c>
      <c r="AD75" s="840" t="s">
        <v>158</v>
      </c>
      <c r="AE75" s="841" t="str">
        <f t="shared" si="0"/>
        <v/>
      </c>
      <c r="AF75" s="847" t="s">
        <v>159</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IF(B76="×","",IF(基本情報入力シート!Z98="","",基本情報入力シート!Z98))</f>
        <v/>
      </c>
      <c r="T76" s="832" t="str">
        <f>IF(B76="×","",IF(Q76="","",VLOOKUP(Q76,【参考】数式用!$M$2:$O$34,3,FALSE)))</f>
        <v/>
      </c>
      <c r="U76" s="833" t="s">
        <v>154</v>
      </c>
      <c r="V76" s="834">
        <v>4</v>
      </c>
      <c r="W76" s="835" t="s">
        <v>155</v>
      </c>
      <c r="X76" s="871"/>
      <c r="Y76" s="836" t="s">
        <v>156</v>
      </c>
      <c r="Z76" s="837">
        <v>4</v>
      </c>
      <c r="AA76" s="838" t="s">
        <v>155</v>
      </c>
      <c r="AB76" s="839"/>
      <c r="AC76" s="838" t="s">
        <v>157</v>
      </c>
      <c r="AD76" s="840" t="s">
        <v>158</v>
      </c>
      <c r="AE76" s="841" t="str">
        <f t="shared" si="0"/>
        <v/>
      </c>
      <c r="AF76" s="847" t="s">
        <v>159</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IF(B77="×","",IF(基本情報入力シート!Z99="","",基本情報入力シート!Z99))</f>
        <v/>
      </c>
      <c r="T77" s="832" t="str">
        <f>IF(B77="×","",IF(Q77="","",VLOOKUP(Q77,【参考】数式用!$M$2:$O$34,3,FALSE)))</f>
        <v/>
      </c>
      <c r="U77" s="833" t="s">
        <v>154</v>
      </c>
      <c r="V77" s="834">
        <v>4</v>
      </c>
      <c r="W77" s="835" t="s">
        <v>155</v>
      </c>
      <c r="X77" s="871"/>
      <c r="Y77" s="836" t="s">
        <v>156</v>
      </c>
      <c r="Z77" s="837">
        <v>4</v>
      </c>
      <c r="AA77" s="838" t="s">
        <v>155</v>
      </c>
      <c r="AB77" s="839"/>
      <c r="AC77" s="838" t="s">
        <v>157</v>
      </c>
      <c r="AD77" s="840" t="s">
        <v>158</v>
      </c>
      <c r="AE77" s="841" t="str">
        <f t="shared" si="0"/>
        <v/>
      </c>
      <c r="AF77" s="847" t="s">
        <v>159</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IF(B78="×","",IF(基本情報入力シート!Z100="","",基本情報入力シート!Z100))</f>
        <v/>
      </c>
      <c r="T78" s="832" t="str">
        <f>IF(B78="×","",IF(Q78="","",VLOOKUP(Q78,【参考】数式用!$M$2:$O$34,3,FALSE)))</f>
        <v/>
      </c>
      <c r="U78" s="833" t="s">
        <v>154</v>
      </c>
      <c r="V78" s="834">
        <v>4</v>
      </c>
      <c r="W78" s="835" t="s">
        <v>155</v>
      </c>
      <c r="X78" s="871"/>
      <c r="Y78" s="836" t="s">
        <v>156</v>
      </c>
      <c r="Z78" s="837">
        <v>4</v>
      </c>
      <c r="AA78" s="838" t="s">
        <v>155</v>
      </c>
      <c r="AB78" s="839"/>
      <c r="AC78" s="838" t="s">
        <v>157</v>
      </c>
      <c r="AD78" s="840" t="s">
        <v>158</v>
      </c>
      <c r="AE78" s="841" t="str">
        <f t="shared" ref="AE78:AE112" si="3">IF(AB78="","",AB78-X78+1)</f>
        <v/>
      </c>
      <c r="AF78" s="847" t="s">
        <v>159</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IF(B79="×","",IF(基本情報入力シート!Z101="","",基本情報入力シート!Z101))</f>
        <v/>
      </c>
      <c r="T79" s="832" t="str">
        <f>IF(B79="×","",IF(Q79="","",VLOOKUP(Q79,【参考】数式用!$M$2:$O$34,3,FALSE)))</f>
        <v/>
      </c>
      <c r="U79" s="833" t="s">
        <v>154</v>
      </c>
      <c r="V79" s="834">
        <v>4</v>
      </c>
      <c r="W79" s="835" t="s">
        <v>155</v>
      </c>
      <c r="X79" s="871"/>
      <c r="Y79" s="836" t="s">
        <v>156</v>
      </c>
      <c r="Z79" s="837">
        <v>4</v>
      </c>
      <c r="AA79" s="838" t="s">
        <v>155</v>
      </c>
      <c r="AB79" s="839"/>
      <c r="AC79" s="838" t="s">
        <v>157</v>
      </c>
      <c r="AD79" s="840" t="s">
        <v>158</v>
      </c>
      <c r="AE79" s="841" t="str">
        <f t="shared" si="3"/>
        <v/>
      </c>
      <c r="AF79" s="847" t="s">
        <v>159</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IF(B80="×","",IF(基本情報入力シート!Z102="","",基本情報入力シート!Z102))</f>
        <v/>
      </c>
      <c r="T80" s="832" t="str">
        <f>IF(B80="×","",IF(Q80="","",VLOOKUP(Q80,【参考】数式用!$M$2:$O$34,3,FALSE)))</f>
        <v/>
      </c>
      <c r="U80" s="833" t="s">
        <v>154</v>
      </c>
      <c r="V80" s="834">
        <v>4</v>
      </c>
      <c r="W80" s="835" t="s">
        <v>155</v>
      </c>
      <c r="X80" s="871"/>
      <c r="Y80" s="836" t="s">
        <v>156</v>
      </c>
      <c r="Z80" s="837">
        <v>4</v>
      </c>
      <c r="AA80" s="838" t="s">
        <v>155</v>
      </c>
      <c r="AB80" s="839"/>
      <c r="AC80" s="838" t="s">
        <v>157</v>
      </c>
      <c r="AD80" s="840" t="s">
        <v>158</v>
      </c>
      <c r="AE80" s="841" t="str">
        <f t="shared" si="3"/>
        <v/>
      </c>
      <c r="AF80" s="847" t="s">
        <v>159</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IF(B81="×","",IF(基本情報入力シート!Z103="","",基本情報入力シート!Z103))</f>
        <v/>
      </c>
      <c r="T81" s="832" t="str">
        <f>IF(B81="×","",IF(Q81="","",VLOOKUP(Q81,【参考】数式用!$M$2:$O$34,3,FALSE)))</f>
        <v/>
      </c>
      <c r="U81" s="833" t="s">
        <v>154</v>
      </c>
      <c r="V81" s="834">
        <v>4</v>
      </c>
      <c r="W81" s="835" t="s">
        <v>155</v>
      </c>
      <c r="X81" s="871"/>
      <c r="Y81" s="836" t="s">
        <v>156</v>
      </c>
      <c r="Z81" s="837">
        <v>4</v>
      </c>
      <c r="AA81" s="838" t="s">
        <v>155</v>
      </c>
      <c r="AB81" s="839"/>
      <c r="AC81" s="838" t="s">
        <v>157</v>
      </c>
      <c r="AD81" s="840" t="s">
        <v>158</v>
      </c>
      <c r="AE81" s="841" t="str">
        <f t="shared" si="3"/>
        <v/>
      </c>
      <c r="AF81" s="847" t="s">
        <v>159</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IF(B82="×","",IF(基本情報入力シート!Z104="","",基本情報入力シート!Z104))</f>
        <v/>
      </c>
      <c r="T82" s="832" t="str">
        <f>IF(B82="×","",IF(Q82="","",VLOOKUP(Q82,【参考】数式用!$M$2:$O$34,3,FALSE)))</f>
        <v/>
      </c>
      <c r="U82" s="833" t="s">
        <v>154</v>
      </c>
      <c r="V82" s="834">
        <v>4</v>
      </c>
      <c r="W82" s="835" t="s">
        <v>155</v>
      </c>
      <c r="X82" s="871"/>
      <c r="Y82" s="836" t="s">
        <v>156</v>
      </c>
      <c r="Z82" s="837">
        <v>4</v>
      </c>
      <c r="AA82" s="838" t="s">
        <v>155</v>
      </c>
      <c r="AB82" s="839"/>
      <c r="AC82" s="838" t="s">
        <v>157</v>
      </c>
      <c r="AD82" s="840" t="s">
        <v>158</v>
      </c>
      <c r="AE82" s="841" t="str">
        <f t="shared" si="3"/>
        <v/>
      </c>
      <c r="AF82" s="847" t="s">
        <v>159</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IF(B83="×","",IF(基本情報入力シート!Z105="","",基本情報入力シート!Z105))</f>
        <v/>
      </c>
      <c r="T83" s="832" t="str">
        <f>IF(B83="×","",IF(Q83="","",VLOOKUP(Q83,【参考】数式用!$M$2:$O$34,3,FALSE)))</f>
        <v/>
      </c>
      <c r="U83" s="833" t="s">
        <v>154</v>
      </c>
      <c r="V83" s="834">
        <v>4</v>
      </c>
      <c r="W83" s="835" t="s">
        <v>155</v>
      </c>
      <c r="X83" s="871"/>
      <c r="Y83" s="836" t="s">
        <v>156</v>
      </c>
      <c r="Z83" s="837">
        <v>4</v>
      </c>
      <c r="AA83" s="838" t="s">
        <v>155</v>
      </c>
      <c r="AB83" s="839"/>
      <c r="AC83" s="838" t="s">
        <v>157</v>
      </c>
      <c r="AD83" s="840" t="s">
        <v>158</v>
      </c>
      <c r="AE83" s="841" t="str">
        <f t="shared" si="3"/>
        <v/>
      </c>
      <c r="AF83" s="847" t="s">
        <v>159</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IF(B84="×","",IF(基本情報入力シート!Z106="","",基本情報入力シート!Z106))</f>
        <v/>
      </c>
      <c r="T84" s="832" t="str">
        <f>IF(B84="×","",IF(Q84="","",VLOOKUP(Q84,【参考】数式用!$M$2:$O$34,3,FALSE)))</f>
        <v/>
      </c>
      <c r="U84" s="833" t="s">
        <v>154</v>
      </c>
      <c r="V84" s="834">
        <v>4</v>
      </c>
      <c r="W84" s="835" t="s">
        <v>155</v>
      </c>
      <c r="X84" s="871"/>
      <c r="Y84" s="836" t="s">
        <v>156</v>
      </c>
      <c r="Z84" s="837">
        <v>4</v>
      </c>
      <c r="AA84" s="838" t="s">
        <v>155</v>
      </c>
      <c r="AB84" s="839"/>
      <c r="AC84" s="838" t="s">
        <v>157</v>
      </c>
      <c r="AD84" s="840" t="s">
        <v>158</v>
      </c>
      <c r="AE84" s="841" t="str">
        <f t="shared" si="3"/>
        <v/>
      </c>
      <c r="AF84" s="847" t="s">
        <v>159</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IF(B85="×","",IF(基本情報入力シート!Z107="","",基本情報入力シート!Z107))</f>
        <v/>
      </c>
      <c r="T85" s="832" t="str">
        <f>IF(B85="×","",IF(Q85="","",VLOOKUP(Q85,【参考】数式用!$M$2:$O$34,3,FALSE)))</f>
        <v/>
      </c>
      <c r="U85" s="833" t="s">
        <v>154</v>
      </c>
      <c r="V85" s="834">
        <v>4</v>
      </c>
      <c r="W85" s="835" t="s">
        <v>155</v>
      </c>
      <c r="X85" s="871"/>
      <c r="Y85" s="836" t="s">
        <v>156</v>
      </c>
      <c r="Z85" s="837">
        <v>4</v>
      </c>
      <c r="AA85" s="838" t="s">
        <v>155</v>
      </c>
      <c r="AB85" s="839"/>
      <c r="AC85" s="838" t="s">
        <v>157</v>
      </c>
      <c r="AD85" s="840" t="s">
        <v>158</v>
      </c>
      <c r="AE85" s="841" t="str">
        <f t="shared" si="3"/>
        <v/>
      </c>
      <c r="AF85" s="847" t="s">
        <v>159</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IF(B86="×","",IF(基本情報入力シート!Z108="","",基本情報入力シート!Z108))</f>
        <v/>
      </c>
      <c r="T86" s="832" t="str">
        <f>IF(B86="×","",IF(Q86="","",VLOOKUP(Q86,【参考】数式用!$M$2:$O$34,3,FALSE)))</f>
        <v/>
      </c>
      <c r="U86" s="833" t="s">
        <v>154</v>
      </c>
      <c r="V86" s="834">
        <v>4</v>
      </c>
      <c r="W86" s="835" t="s">
        <v>155</v>
      </c>
      <c r="X86" s="871"/>
      <c r="Y86" s="836" t="s">
        <v>156</v>
      </c>
      <c r="Z86" s="837">
        <v>4</v>
      </c>
      <c r="AA86" s="838" t="s">
        <v>155</v>
      </c>
      <c r="AB86" s="839"/>
      <c r="AC86" s="838" t="s">
        <v>157</v>
      </c>
      <c r="AD86" s="840" t="s">
        <v>158</v>
      </c>
      <c r="AE86" s="841" t="str">
        <f t="shared" si="3"/>
        <v/>
      </c>
      <c r="AF86" s="847" t="s">
        <v>159</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IF(B87="×","",IF(基本情報入力シート!Z109="","",基本情報入力シート!Z109))</f>
        <v/>
      </c>
      <c r="T87" s="832" t="str">
        <f>IF(B87="×","",IF(Q87="","",VLOOKUP(Q87,【参考】数式用!$M$2:$O$34,3,FALSE)))</f>
        <v/>
      </c>
      <c r="U87" s="833" t="s">
        <v>154</v>
      </c>
      <c r="V87" s="834">
        <v>4</v>
      </c>
      <c r="W87" s="835" t="s">
        <v>155</v>
      </c>
      <c r="X87" s="871"/>
      <c r="Y87" s="836" t="s">
        <v>156</v>
      </c>
      <c r="Z87" s="837">
        <v>4</v>
      </c>
      <c r="AA87" s="838" t="s">
        <v>155</v>
      </c>
      <c r="AB87" s="839"/>
      <c r="AC87" s="838" t="s">
        <v>157</v>
      </c>
      <c r="AD87" s="840" t="s">
        <v>158</v>
      </c>
      <c r="AE87" s="841" t="str">
        <f t="shared" si="3"/>
        <v/>
      </c>
      <c r="AF87" s="847" t="s">
        <v>159</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IF(B88="×","",IF(基本情報入力シート!Z110="","",基本情報入力シート!Z110))</f>
        <v/>
      </c>
      <c r="T88" s="832" t="str">
        <f>IF(B88="×","",IF(Q88="","",VLOOKUP(Q88,【参考】数式用!$M$2:$O$34,3,FALSE)))</f>
        <v/>
      </c>
      <c r="U88" s="833" t="s">
        <v>154</v>
      </c>
      <c r="V88" s="834">
        <v>4</v>
      </c>
      <c r="W88" s="835" t="s">
        <v>155</v>
      </c>
      <c r="X88" s="871"/>
      <c r="Y88" s="836" t="s">
        <v>156</v>
      </c>
      <c r="Z88" s="837">
        <v>4</v>
      </c>
      <c r="AA88" s="838" t="s">
        <v>155</v>
      </c>
      <c r="AB88" s="839"/>
      <c r="AC88" s="838" t="s">
        <v>157</v>
      </c>
      <c r="AD88" s="840" t="s">
        <v>158</v>
      </c>
      <c r="AE88" s="841" t="str">
        <f t="shared" si="3"/>
        <v/>
      </c>
      <c r="AF88" s="847" t="s">
        <v>159</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IF(B89="×","",IF(基本情報入力シート!Z111="","",基本情報入力シート!Z111))</f>
        <v/>
      </c>
      <c r="T89" s="832" t="str">
        <f>IF(B89="×","",IF(Q89="","",VLOOKUP(Q89,【参考】数式用!$M$2:$O$34,3,FALSE)))</f>
        <v/>
      </c>
      <c r="U89" s="833" t="s">
        <v>154</v>
      </c>
      <c r="V89" s="834">
        <v>4</v>
      </c>
      <c r="W89" s="835" t="s">
        <v>155</v>
      </c>
      <c r="X89" s="871"/>
      <c r="Y89" s="836" t="s">
        <v>156</v>
      </c>
      <c r="Z89" s="837">
        <v>4</v>
      </c>
      <c r="AA89" s="838" t="s">
        <v>155</v>
      </c>
      <c r="AB89" s="839"/>
      <c r="AC89" s="838" t="s">
        <v>157</v>
      </c>
      <c r="AD89" s="840" t="s">
        <v>158</v>
      </c>
      <c r="AE89" s="841" t="str">
        <f t="shared" si="3"/>
        <v/>
      </c>
      <c r="AF89" s="847" t="s">
        <v>159</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IF(B90="×","",IF(基本情報入力シート!Z112="","",基本情報入力シート!Z112))</f>
        <v/>
      </c>
      <c r="T90" s="832" t="str">
        <f>IF(B90="×","",IF(Q90="","",VLOOKUP(Q90,【参考】数式用!$M$2:$O$34,3,FALSE)))</f>
        <v/>
      </c>
      <c r="U90" s="833" t="s">
        <v>154</v>
      </c>
      <c r="V90" s="834">
        <v>4</v>
      </c>
      <c r="W90" s="835" t="s">
        <v>155</v>
      </c>
      <c r="X90" s="871"/>
      <c r="Y90" s="836" t="s">
        <v>156</v>
      </c>
      <c r="Z90" s="837">
        <v>4</v>
      </c>
      <c r="AA90" s="838" t="s">
        <v>155</v>
      </c>
      <c r="AB90" s="839"/>
      <c r="AC90" s="838" t="s">
        <v>157</v>
      </c>
      <c r="AD90" s="840" t="s">
        <v>158</v>
      </c>
      <c r="AE90" s="841" t="str">
        <f t="shared" si="3"/>
        <v/>
      </c>
      <c r="AF90" s="847" t="s">
        <v>159</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IF(B91="×","",IF(基本情報入力シート!Z113="","",基本情報入力シート!Z113))</f>
        <v/>
      </c>
      <c r="T91" s="832" t="str">
        <f>IF(B91="×","",IF(Q91="","",VLOOKUP(Q91,【参考】数式用!$M$2:$O$34,3,FALSE)))</f>
        <v/>
      </c>
      <c r="U91" s="833" t="s">
        <v>154</v>
      </c>
      <c r="V91" s="834">
        <v>4</v>
      </c>
      <c r="W91" s="835" t="s">
        <v>155</v>
      </c>
      <c r="X91" s="871"/>
      <c r="Y91" s="836" t="s">
        <v>156</v>
      </c>
      <c r="Z91" s="837">
        <v>4</v>
      </c>
      <c r="AA91" s="838" t="s">
        <v>155</v>
      </c>
      <c r="AB91" s="839"/>
      <c r="AC91" s="838" t="s">
        <v>157</v>
      </c>
      <c r="AD91" s="840" t="s">
        <v>158</v>
      </c>
      <c r="AE91" s="841" t="str">
        <f t="shared" si="3"/>
        <v/>
      </c>
      <c r="AF91" s="847" t="s">
        <v>159</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IF(B92="×","",IF(基本情報入力シート!Z114="","",基本情報入力シート!Z114))</f>
        <v/>
      </c>
      <c r="T92" s="832" t="str">
        <f>IF(B92="×","",IF(Q92="","",VLOOKUP(Q92,【参考】数式用!$M$2:$O$34,3,FALSE)))</f>
        <v/>
      </c>
      <c r="U92" s="833" t="s">
        <v>154</v>
      </c>
      <c r="V92" s="834">
        <v>4</v>
      </c>
      <c r="W92" s="835" t="s">
        <v>155</v>
      </c>
      <c r="X92" s="871"/>
      <c r="Y92" s="836" t="s">
        <v>156</v>
      </c>
      <c r="Z92" s="837">
        <v>4</v>
      </c>
      <c r="AA92" s="838" t="s">
        <v>155</v>
      </c>
      <c r="AB92" s="839"/>
      <c r="AC92" s="838" t="s">
        <v>157</v>
      </c>
      <c r="AD92" s="840" t="s">
        <v>158</v>
      </c>
      <c r="AE92" s="841" t="str">
        <f t="shared" si="3"/>
        <v/>
      </c>
      <c r="AF92" s="847" t="s">
        <v>159</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IF(B93="×","",IF(基本情報入力シート!Z115="","",基本情報入力シート!Z115))</f>
        <v/>
      </c>
      <c r="T93" s="832" t="str">
        <f>IF(B93="×","",IF(Q93="","",VLOOKUP(Q93,【参考】数式用!$M$2:$O$34,3,FALSE)))</f>
        <v/>
      </c>
      <c r="U93" s="833" t="s">
        <v>154</v>
      </c>
      <c r="V93" s="834">
        <v>4</v>
      </c>
      <c r="W93" s="835" t="s">
        <v>155</v>
      </c>
      <c r="X93" s="871"/>
      <c r="Y93" s="836" t="s">
        <v>156</v>
      </c>
      <c r="Z93" s="837">
        <v>4</v>
      </c>
      <c r="AA93" s="838" t="s">
        <v>155</v>
      </c>
      <c r="AB93" s="839"/>
      <c r="AC93" s="838" t="s">
        <v>157</v>
      </c>
      <c r="AD93" s="840" t="s">
        <v>158</v>
      </c>
      <c r="AE93" s="841" t="str">
        <f t="shared" si="3"/>
        <v/>
      </c>
      <c r="AF93" s="847" t="s">
        <v>159</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IF(B94="×","",IF(基本情報入力シート!Z116="","",基本情報入力シート!Z116))</f>
        <v/>
      </c>
      <c r="T94" s="832" t="str">
        <f>IF(B94="×","",IF(Q94="","",VLOOKUP(Q94,【参考】数式用!$M$2:$O$34,3,FALSE)))</f>
        <v/>
      </c>
      <c r="U94" s="833" t="s">
        <v>154</v>
      </c>
      <c r="V94" s="834">
        <v>4</v>
      </c>
      <c r="W94" s="835" t="s">
        <v>155</v>
      </c>
      <c r="X94" s="871"/>
      <c r="Y94" s="836" t="s">
        <v>156</v>
      </c>
      <c r="Z94" s="837">
        <v>4</v>
      </c>
      <c r="AA94" s="838" t="s">
        <v>155</v>
      </c>
      <c r="AB94" s="839"/>
      <c r="AC94" s="838" t="s">
        <v>157</v>
      </c>
      <c r="AD94" s="840" t="s">
        <v>158</v>
      </c>
      <c r="AE94" s="841" t="str">
        <f t="shared" si="3"/>
        <v/>
      </c>
      <c r="AF94" s="847" t="s">
        <v>159</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IF(B95="×","",IF(基本情報入力シート!Z117="","",基本情報入力シート!Z117))</f>
        <v/>
      </c>
      <c r="T95" s="832" t="str">
        <f>IF(B95="×","",IF(Q95="","",VLOOKUP(Q95,【参考】数式用!$M$2:$O$34,3,FALSE)))</f>
        <v/>
      </c>
      <c r="U95" s="833" t="s">
        <v>154</v>
      </c>
      <c r="V95" s="834">
        <v>4</v>
      </c>
      <c r="W95" s="835" t="s">
        <v>155</v>
      </c>
      <c r="X95" s="871"/>
      <c r="Y95" s="836" t="s">
        <v>156</v>
      </c>
      <c r="Z95" s="837">
        <v>4</v>
      </c>
      <c r="AA95" s="838" t="s">
        <v>155</v>
      </c>
      <c r="AB95" s="839"/>
      <c r="AC95" s="838" t="s">
        <v>157</v>
      </c>
      <c r="AD95" s="840" t="s">
        <v>158</v>
      </c>
      <c r="AE95" s="841" t="str">
        <f t="shared" si="3"/>
        <v/>
      </c>
      <c r="AF95" s="847" t="s">
        <v>159</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IF(B96="×","",IF(基本情報入力シート!Z118="","",基本情報入力シート!Z118))</f>
        <v/>
      </c>
      <c r="T96" s="832" t="str">
        <f>IF(B96="×","",IF(Q96="","",VLOOKUP(Q96,【参考】数式用!$M$2:$O$34,3,FALSE)))</f>
        <v/>
      </c>
      <c r="U96" s="833" t="s">
        <v>154</v>
      </c>
      <c r="V96" s="834">
        <v>4</v>
      </c>
      <c r="W96" s="835" t="s">
        <v>155</v>
      </c>
      <c r="X96" s="871"/>
      <c r="Y96" s="836" t="s">
        <v>156</v>
      </c>
      <c r="Z96" s="837">
        <v>4</v>
      </c>
      <c r="AA96" s="838" t="s">
        <v>155</v>
      </c>
      <c r="AB96" s="839"/>
      <c r="AC96" s="838" t="s">
        <v>157</v>
      </c>
      <c r="AD96" s="840" t="s">
        <v>158</v>
      </c>
      <c r="AE96" s="841" t="str">
        <f t="shared" si="3"/>
        <v/>
      </c>
      <c r="AF96" s="847" t="s">
        <v>159</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IF(B97="×","",IF(基本情報入力シート!Z119="","",基本情報入力シート!Z119))</f>
        <v/>
      </c>
      <c r="T97" s="832" t="str">
        <f>IF(B97="×","",IF(Q97="","",VLOOKUP(Q97,【参考】数式用!$M$2:$O$34,3,FALSE)))</f>
        <v/>
      </c>
      <c r="U97" s="833" t="s">
        <v>154</v>
      </c>
      <c r="V97" s="834">
        <v>4</v>
      </c>
      <c r="W97" s="835" t="s">
        <v>155</v>
      </c>
      <c r="X97" s="871"/>
      <c r="Y97" s="836" t="s">
        <v>156</v>
      </c>
      <c r="Z97" s="837">
        <v>4</v>
      </c>
      <c r="AA97" s="838" t="s">
        <v>155</v>
      </c>
      <c r="AB97" s="839"/>
      <c r="AC97" s="838" t="s">
        <v>157</v>
      </c>
      <c r="AD97" s="840" t="s">
        <v>158</v>
      </c>
      <c r="AE97" s="841" t="str">
        <f t="shared" si="3"/>
        <v/>
      </c>
      <c r="AF97" s="847" t="s">
        <v>159</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IF(B98="×","",IF(基本情報入力シート!Z120="","",基本情報入力シート!Z120))</f>
        <v/>
      </c>
      <c r="T98" s="832" t="str">
        <f>IF(B98="×","",IF(Q98="","",VLOOKUP(Q98,【参考】数式用!$M$2:$O$34,3,FALSE)))</f>
        <v/>
      </c>
      <c r="U98" s="833" t="s">
        <v>154</v>
      </c>
      <c r="V98" s="834">
        <v>4</v>
      </c>
      <c r="W98" s="835" t="s">
        <v>155</v>
      </c>
      <c r="X98" s="871"/>
      <c r="Y98" s="836" t="s">
        <v>156</v>
      </c>
      <c r="Z98" s="837">
        <v>4</v>
      </c>
      <c r="AA98" s="838" t="s">
        <v>155</v>
      </c>
      <c r="AB98" s="839"/>
      <c r="AC98" s="838" t="s">
        <v>157</v>
      </c>
      <c r="AD98" s="840" t="s">
        <v>158</v>
      </c>
      <c r="AE98" s="841" t="str">
        <f t="shared" si="3"/>
        <v/>
      </c>
      <c r="AF98" s="847" t="s">
        <v>159</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IF(B99="×","",IF(基本情報入力シート!Z121="","",基本情報入力シート!Z121))</f>
        <v/>
      </c>
      <c r="T99" s="832" t="str">
        <f>IF(B99="×","",IF(Q99="","",VLOOKUP(Q99,【参考】数式用!$M$2:$O$34,3,FALSE)))</f>
        <v/>
      </c>
      <c r="U99" s="833" t="s">
        <v>154</v>
      </c>
      <c r="V99" s="834">
        <v>4</v>
      </c>
      <c r="W99" s="835" t="s">
        <v>155</v>
      </c>
      <c r="X99" s="871"/>
      <c r="Y99" s="836" t="s">
        <v>156</v>
      </c>
      <c r="Z99" s="837">
        <v>4</v>
      </c>
      <c r="AA99" s="838" t="s">
        <v>155</v>
      </c>
      <c r="AB99" s="839"/>
      <c r="AC99" s="838" t="s">
        <v>157</v>
      </c>
      <c r="AD99" s="840" t="s">
        <v>158</v>
      </c>
      <c r="AE99" s="841" t="str">
        <f t="shared" si="3"/>
        <v/>
      </c>
      <c r="AF99" s="847" t="s">
        <v>159</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IF(B100="×","",IF(基本情報入力シート!Z122="","",基本情報入力シート!Z122))</f>
        <v/>
      </c>
      <c r="T100" s="832" t="str">
        <f>IF(B100="×","",IF(Q100="","",VLOOKUP(Q100,【参考】数式用!$M$2:$O$34,3,FALSE)))</f>
        <v/>
      </c>
      <c r="U100" s="833" t="s">
        <v>154</v>
      </c>
      <c r="V100" s="834">
        <v>4</v>
      </c>
      <c r="W100" s="835" t="s">
        <v>155</v>
      </c>
      <c r="X100" s="871"/>
      <c r="Y100" s="836" t="s">
        <v>156</v>
      </c>
      <c r="Z100" s="837">
        <v>4</v>
      </c>
      <c r="AA100" s="838" t="s">
        <v>155</v>
      </c>
      <c r="AB100" s="839"/>
      <c r="AC100" s="838" t="s">
        <v>157</v>
      </c>
      <c r="AD100" s="840" t="s">
        <v>158</v>
      </c>
      <c r="AE100" s="841" t="str">
        <f t="shared" si="3"/>
        <v/>
      </c>
      <c r="AF100" s="847" t="s">
        <v>159</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IF(B101="×","",IF(基本情報入力シート!Z123="","",基本情報入力シート!Z123))</f>
        <v/>
      </c>
      <c r="T101" s="832" t="str">
        <f>IF(B101="×","",IF(Q101="","",VLOOKUP(Q101,【参考】数式用!$M$2:$O$34,3,FALSE)))</f>
        <v/>
      </c>
      <c r="U101" s="833" t="s">
        <v>154</v>
      </c>
      <c r="V101" s="834">
        <v>4</v>
      </c>
      <c r="W101" s="835" t="s">
        <v>155</v>
      </c>
      <c r="X101" s="871"/>
      <c r="Y101" s="836" t="s">
        <v>156</v>
      </c>
      <c r="Z101" s="837">
        <v>4</v>
      </c>
      <c r="AA101" s="838" t="s">
        <v>155</v>
      </c>
      <c r="AB101" s="839"/>
      <c r="AC101" s="838" t="s">
        <v>157</v>
      </c>
      <c r="AD101" s="840" t="s">
        <v>158</v>
      </c>
      <c r="AE101" s="841" t="str">
        <f t="shared" si="3"/>
        <v/>
      </c>
      <c r="AF101" s="847" t="s">
        <v>159</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IF(B102="×","",IF(基本情報入力シート!Z124="","",基本情報入力シート!Z124))</f>
        <v/>
      </c>
      <c r="T102" s="832" t="str">
        <f>IF(B102="×","",IF(Q102="","",VLOOKUP(Q102,【参考】数式用!$M$2:$O$34,3,FALSE)))</f>
        <v/>
      </c>
      <c r="U102" s="833" t="s">
        <v>154</v>
      </c>
      <c r="V102" s="834">
        <v>4</v>
      </c>
      <c r="W102" s="835" t="s">
        <v>155</v>
      </c>
      <c r="X102" s="871"/>
      <c r="Y102" s="836" t="s">
        <v>156</v>
      </c>
      <c r="Z102" s="837">
        <v>4</v>
      </c>
      <c r="AA102" s="838" t="s">
        <v>155</v>
      </c>
      <c r="AB102" s="839"/>
      <c r="AC102" s="838" t="s">
        <v>157</v>
      </c>
      <c r="AD102" s="840" t="s">
        <v>158</v>
      </c>
      <c r="AE102" s="841" t="str">
        <f t="shared" si="3"/>
        <v/>
      </c>
      <c r="AF102" s="847" t="s">
        <v>159</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IF(B103="×","",IF(基本情報入力シート!Z125="","",基本情報入力シート!Z125))</f>
        <v/>
      </c>
      <c r="T103" s="832" t="str">
        <f>IF(B103="×","",IF(Q103="","",VLOOKUP(Q103,【参考】数式用!$M$2:$O$34,3,FALSE)))</f>
        <v/>
      </c>
      <c r="U103" s="833" t="s">
        <v>154</v>
      </c>
      <c r="V103" s="834">
        <v>4</v>
      </c>
      <c r="W103" s="835" t="s">
        <v>155</v>
      </c>
      <c r="X103" s="871"/>
      <c r="Y103" s="836" t="s">
        <v>156</v>
      </c>
      <c r="Z103" s="837">
        <v>4</v>
      </c>
      <c r="AA103" s="838" t="s">
        <v>155</v>
      </c>
      <c r="AB103" s="839"/>
      <c r="AC103" s="838" t="s">
        <v>157</v>
      </c>
      <c r="AD103" s="840" t="s">
        <v>158</v>
      </c>
      <c r="AE103" s="841" t="str">
        <f t="shared" si="3"/>
        <v/>
      </c>
      <c r="AF103" s="847" t="s">
        <v>159</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IF(B104="×","",IF(基本情報入力シート!Z126="","",基本情報入力シート!Z126))</f>
        <v/>
      </c>
      <c r="T104" s="832" t="str">
        <f>IF(B104="×","",IF(Q104="","",VLOOKUP(Q104,【参考】数式用!$M$2:$O$34,3,FALSE)))</f>
        <v/>
      </c>
      <c r="U104" s="833" t="s">
        <v>154</v>
      </c>
      <c r="V104" s="834">
        <v>4</v>
      </c>
      <c r="W104" s="835" t="s">
        <v>155</v>
      </c>
      <c r="X104" s="871"/>
      <c r="Y104" s="836" t="s">
        <v>156</v>
      </c>
      <c r="Z104" s="837">
        <v>4</v>
      </c>
      <c r="AA104" s="838" t="s">
        <v>155</v>
      </c>
      <c r="AB104" s="839"/>
      <c r="AC104" s="838" t="s">
        <v>157</v>
      </c>
      <c r="AD104" s="840" t="s">
        <v>158</v>
      </c>
      <c r="AE104" s="841" t="str">
        <f t="shared" si="3"/>
        <v/>
      </c>
      <c r="AF104" s="847" t="s">
        <v>159</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IF(B105="×","",IF(基本情報入力シート!Z127="","",基本情報入力シート!Z127))</f>
        <v/>
      </c>
      <c r="T105" s="832" t="str">
        <f>IF(B105="×","",IF(Q105="","",VLOOKUP(Q105,【参考】数式用!$M$2:$O$34,3,FALSE)))</f>
        <v/>
      </c>
      <c r="U105" s="833" t="s">
        <v>154</v>
      </c>
      <c r="V105" s="834">
        <v>4</v>
      </c>
      <c r="W105" s="835" t="s">
        <v>155</v>
      </c>
      <c r="X105" s="871"/>
      <c r="Y105" s="836" t="s">
        <v>156</v>
      </c>
      <c r="Z105" s="837">
        <v>4</v>
      </c>
      <c r="AA105" s="838" t="s">
        <v>155</v>
      </c>
      <c r="AB105" s="839"/>
      <c r="AC105" s="838" t="s">
        <v>157</v>
      </c>
      <c r="AD105" s="840" t="s">
        <v>158</v>
      </c>
      <c r="AE105" s="841" t="str">
        <f t="shared" si="3"/>
        <v/>
      </c>
      <c r="AF105" s="847" t="s">
        <v>159</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IF(B106="×","",IF(基本情報入力シート!Z128="","",基本情報入力シート!Z128))</f>
        <v/>
      </c>
      <c r="T106" s="832" t="str">
        <f>IF(B106="×","",IF(Q106="","",VLOOKUP(Q106,【参考】数式用!$M$2:$O$34,3,FALSE)))</f>
        <v/>
      </c>
      <c r="U106" s="833" t="s">
        <v>154</v>
      </c>
      <c r="V106" s="834">
        <v>4</v>
      </c>
      <c r="W106" s="835" t="s">
        <v>155</v>
      </c>
      <c r="X106" s="871"/>
      <c r="Y106" s="836" t="s">
        <v>156</v>
      </c>
      <c r="Z106" s="837">
        <v>4</v>
      </c>
      <c r="AA106" s="838" t="s">
        <v>155</v>
      </c>
      <c r="AB106" s="839"/>
      <c r="AC106" s="838" t="s">
        <v>157</v>
      </c>
      <c r="AD106" s="840" t="s">
        <v>158</v>
      </c>
      <c r="AE106" s="841" t="str">
        <f t="shared" si="3"/>
        <v/>
      </c>
      <c r="AF106" s="847" t="s">
        <v>159</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IF(B107="×","",IF(基本情報入力シート!Z129="","",基本情報入力シート!Z129))</f>
        <v/>
      </c>
      <c r="T107" s="832" t="str">
        <f>IF(B107="×","",IF(Q107="","",VLOOKUP(Q107,【参考】数式用!$M$2:$O$34,3,FALSE)))</f>
        <v/>
      </c>
      <c r="U107" s="833" t="s">
        <v>154</v>
      </c>
      <c r="V107" s="834">
        <v>4</v>
      </c>
      <c r="W107" s="835" t="s">
        <v>155</v>
      </c>
      <c r="X107" s="871"/>
      <c r="Y107" s="836" t="s">
        <v>156</v>
      </c>
      <c r="Z107" s="837">
        <v>4</v>
      </c>
      <c r="AA107" s="838" t="s">
        <v>155</v>
      </c>
      <c r="AB107" s="839"/>
      <c r="AC107" s="838" t="s">
        <v>157</v>
      </c>
      <c r="AD107" s="840" t="s">
        <v>158</v>
      </c>
      <c r="AE107" s="841" t="str">
        <f t="shared" si="3"/>
        <v/>
      </c>
      <c r="AF107" s="847" t="s">
        <v>159</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IF(B108="×","",IF(基本情報入力シート!Z130="","",基本情報入力シート!Z130))</f>
        <v/>
      </c>
      <c r="T108" s="832" t="str">
        <f>IF(B108="×","",IF(Q108="","",VLOOKUP(Q108,【参考】数式用!$M$2:$O$34,3,FALSE)))</f>
        <v/>
      </c>
      <c r="U108" s="833" t="s">
        <v>154</v>
      </c>
      <c r="V108" s="834">
        <v>4</v>
      </c>
      <c r="W108" s="835" t="s">
        <v>155</v>
      </c>
      <c r="X108" s="871"/>
      <c r="Y108" s="836" t="s">
        <v>156</v>
      </c>
      <c r="Z108" s="837">
        <v>4</v>
      </c>
      <c r="AA108" s="838" t="s">
        <v>155</v>
      </c>
      <c r="AB108" s="839"/>
      <c r="AC108" s="838" t="s">
        <v>157</v>
      </c>
      <c r="AD108" s="840" t="s">
        <v>158</v>
      </c>
      <c r="AE108" s="841" t="str">
        <f t="shared" si="3"/>
        <v/>
      </c>
      <c r="AF108" s="847" t="s">
        <v>159</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IF(B109="×","",IF(基本情報入力シート!Z131="","",基本情報入力シート!Z131))</f>
        <v/>
      </c>
      <c r="T109" s="832" t="str">
        <f>IF(B109="×","",IF(Q109="","",VLOOKUP(Q109,【参考】数式用!$M$2:$O$34,3,FALSE)))</f>
        <v/>
      </c>
      <c r="U109" s="833" t="s">
        <v>154</v>
      </c>
      <c r="V109" s="834">
        <v>4</v>
      </c>
      <c r="W109" s="835" t="s">
        <v>155</v>
      </c>
      <c r="X109" s="871"/>
      <c r="Y109" s="836" t="s">
        <v>156</v>
      </c>
      <c r="Z109" s="837">
        <v>4</v>
      </c>
      <c r="AA109" s="838" t="s">
        <v>155</v>
      </c>
      <c r="AB109" s="839"/>
      <c r="AC109" s="838" t="s">
        <v>157</v>
      </c>
      <c r="AD109" s="840" t="s">
        <v>158</v>
      </c>
      <c r="AE109" s="841" t="str">
        <f t="shared" si="3"/>
        <v/>
      </c>
      <c r="AF109" s="847" t="s">
        <v>159</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IF(B110="×","",IF(基本情報入力シート!Z132="","",基本情報入力シート!Z132))</f>
        <v/>
      </c>
      <c r="T110" s="832" t="str">
        <f>IF(B110="×","",IF(Q110="","",VLOOKUP(Q110,【参考】数式用!$M$2:$O$34,3,FALSE)))</f>
        <v/>
      </c>
      <c r="U110" s="833" t="s">
        <v>154</v>
      </c>
      <c r="V110" s="834">
        <v>4</v>
      </c>
      <c r="W110" s="835" t="s">
        <v>155</v>
      </c>
      <c r="X110" s="871"/>
      <c r="Y110" s="836" t="s">
        <v>156</v>
      </c>
      <c r="Z110" s="837">
        <v>4</v>
      </c>
      <c r="AA110" s="838" t="s">
        <v>155</v>
      </c>
      <c r="AB110" s="839"/>
      <c r="AC110" s="838" t="s">
        <v>157</v>
      </c>
      <c r="AD110" s="840" t="s">
        <v>158</v>
      </c>
      <c r="AE110" s="841" t="str">
        <f t="shared" si="3"/>
        <v/>
      </c>
      <c r="AF110" s="847" t="s">
        <v>159</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IF(B111="×","",IF(基本情報入力シート!Z133="","",基本情報入力シート!Z133))</f>
        <v/>
      </c>
      <c r="T111" s="832" t="str">
        <f>IF(B111="×","",IF(Q111="","",VLOOKUP(Q111,【参考】数式用!$M$2:$O$34,3,FALSE)))</f>
        <v/>
      </c>
      <c r="U111" s="833" t="s">
        <v>154</v>
      </c>
      <c r="V111" s="834">
        <v>4</v>
      </c>
      <c r="W111" s="835" t="s">
        <v>155</v>
      </c>
      <c r="X111" s="871"/>
      <c r="Y111" s="836" t="s">
        <v>156</v>
      </c>
      <c r="Z111" s="837">
        <v>4</v>
      </c>
      <c r="AA111" s="838" t="s">
        <v>155</v>
      </c>
      <c r="AB111" s="839"/>
      <c r="AC111" s="838" t="s">
        <v>157</v>
      </c>
      <c r="AD111" s="840" t="s">
        <v>158</v>
      </c>
      <c r="AE111" s="841" t="str">
        <f t="shared" si="3"/>
        <v/>
      </c>
      <c r="AF111" s="847" t="s">
        <v>159</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IF(B112="×","",IF(基本情報入力シート!Z134="","",基本情報入力シート!Z134))</f>
        <v/>
      </c>
      <c r="T112" s="832" t="str">
        <f>IF(B112="×","",IF(Q112="","",VLOOKUP(Q112,【参考】数式用!$M$2:$O$34,3,FALSE)))</f>
        <v/>
      </c>
      <c r="U112" s="833" t="s">
        <v>154</v>
      </c>
      <c r="V112" s="834">
        <v>4</v>
      </c>
      <c r="W112" s="835" t="s">
        <v>155</v>
      </c>
      <c r="X112" s="871"/>
      <c r="Y112" s="836" t="s">
        <v>156</v>
      </c>
      <c r="Z112" s="837">
        <v>4</v>
      </c>
      <c r="AA112" s="838" t="s">
        <v>155</v>
      </c>
      <c r="AB112" s="839"/>
      <c r="AC112" s="838" t="s">
        <v>157</v>
      </c>
      <c r="AD112" s="840" t="s">
        <v>158</v>
      </c>
      <c r="AE112" s="841" t="str">
        <f t="shared" si="3"/>
        <v/>
      </c>
      <c r="AF112" s="847" t="s">
        <v>159</v>
      </c>
      <c r="AG112" s="843" t="str">
        <f t="shared" si="4"/>
        <v/>
      </c>
      <c r="AH112" s="844"/>
      <c r="AI112" s="846"/>
      <c r="AJ112" s="844"/>
      <c r="AK112" s="846"/>
    </row>
  </sheetData>
  <sheetProtection formatCells="0" formatColumns="0" formatRows="0" insertRows="0" deleteRows="0" autoFilter="0"/>
  <autoFilter ref="M12:AG12" xr:uid="{00000000-0009-0000-0000-000006000000}"/>
  <mergeCells count="17">
    <mergeCell ref="C7:L11"/>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s>
  <phoneticPr fontId="7"/>
  <dataValidations count="2">
    <dataValidation imeMode="halfAlpha" allowBlank="1" showInputMessage="1" showErrorMessage="1" sqref="V13:V112 AB13:AB112 Z13:Z112 X13:X112 C13:S112" xr:uid="{00000000-0002-0000-0600-000000000000}"/>
    <dataValidation type="list" imeMode="halfAlpha" allowBlank="1" showInputMessage="1" showErrorMessage="1" sqref="B13:B112" xr:uid="{00000000-0002-0000-0600-000001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39" t="s">
        <v>254</v>
      </c>
      <c r="B2" s="1540"/>
      <c r="C2" s="1544" t="s">
        <v>255</v>
      </c>
      <c r="D2" s="1544"/>
      <c r="E2" s="1544"/>
      <c r="F2" s="1536" t="s">
        <v>256</v>
      </c>
      <c r="G2" s="1537"/>
      <c r="H2" s="1537"/>
      <c r="I2" s="1538"/>
      <c r="M2" s="1527" t="s">
        <v>254</v>
      </c>
      <c r="N2" s="1528"/>
      <c r="O2" s="1533" t="s">
        <v>516</v>
      </c>
    </row>
    <row r="3" spans="1:15" ht="39" customHeight="1">
      <c r="A3" s="1541"/>
      <c r="B3" s="1530"/>
      <c r="C3" s="1545" t="s">
        <v>279</v>
      </c>
      <c r="D3" s="1545"/>
      <c r="E3" s="1545"/>
      <c r="F3" s="1546" t="s">
        <v>257</v>
      </c>
      <c r="G3" s="1542"/>
      <c r="H3" s="1542"/>
      <c r="I3" s="41" t="s">
        <v>258</v>
      </c>
      <c r="M3" s="1529"/>
      <c r="N3" s="1530"/>
      <c r="O3" s="1534"/>
    </row>
    <row r="4" spans="1:15" ht="18" customHeight="1" thickBot="1">
      <c r="A4" s="1542"/>
      <c r="B4" s="1543"/>
      <c r="C4" s="41" t="s">
        <v>65</v>
      </c>
      <c r="D4" s="41" t="s">
        <v>66</v>
      </c>
      <c r="E4" s="41" t="s">
        <v>67</v>
      </c>
      <c r="F4" s="41" t="s">
        <v>21</v>
      </c>
      <c r="G4" s="46" t="s">
        <v>22</v>
      </c>
      <c r="H4" s="46" t="s">
        <v>325</v>
      </c>
      <c r="I4" s="41" t="s">
        <v>21</v>
      </c>
      <c r="K4" s="583" t="s">
        <v>368</v>
      </c>
      <c r="M4" s="1531"/>
      <c r="N4" s="1532"/>
      <c r="O4" s="1535"/>
    </row>
    <row r="5" spans="1:15" ht="16.899999999999999" customHeight="1">
      <c r="A5" s="47" t="s">
        <v>259</v>
      </c>
      <c r="B5" s="48"/>
      <c r="C5" s="49">
        <v>0.27400000000000002</v>
      </c>
      <c r="D5" s="49">
        <v>0.2</v>
      </c>
      <c r="E5" s="49">
        <v>0.111</v>
      </c>
      <c r="F5" s="49">
        <v>7.0000000000000007E-2</v>
      </c>
      <c r="G5" s="49">
        <v>5.5E-2</v>
      </c>
      <c r="H5" s="51" t="s">
        <v>326</v>
      </c>
      <c r="I5" s="584" t="s">
        <v>260</v>
      </c>
      <c r="K5" s="5">
        <v>1</v>
      </c>
      <c r="M5" s="853" t="s">
        <v>259</v>
      </c>
      <c r="N5" s="854"/>
      <c r="O5" s="855">
        <v>3.5999999999999997E-2</v>
      </c>
    </row>
    <row r="6" spans="1:15" ht="16.899999999999999" customHeight="1">
      <c r="A6" s="47" t="s">
        <v>261</v>
      </c>
      <c r="B6" s="48"/>
      <c r="C6" s="49">
        <v>0.2</v>
      </c>
      <c r="D6" s="49">
        <v>0.14599999999999999</v>
      </c>
      <c r="E6" s="49">
        <v>8.1000000000000003E-2</v>
      </c>
      <c r="F6" s="49">
        <v>7.0000000000000007E-2</v>
      </c>
      <c r="G6" s="49">
        <v>5.5E-2</v>
      </c>
      <c r="H6" s="51" t="s">
        <v>326</v>
      </c>
      <c r="I6" s="584" t="s">
        <v>260</v>
      </c>
      <c r="K6" s="5">
        <v>2</v>
      </c>
      <c r="M6" s="856" t="s">
        <v>261</v>
      </c>
      <c r="N6" s="857"/>
      <c r="O6" s="858">
        <v>3.5999999999999997E-2</v>
      </c>
    </row>
    <row r="7" spans="1:15" ht="16.899999999999999" customHeight="1">
      <c r="A7" s="47" t="s">
        <v>356</v>
      </c>
      <c r="B7" s="48"/>
      <c r="C7" s="49">
        <v>0.27400000000000002</v>
      </c>
      <c r="D7" s="49">
        <v>0.2</v>
      </c>
      <c r="E7" s="49">
        <v>0.111</v>
      </c>
      <c r="F7" s="49">
        <v>7.0000000000000007E-2</v>
      </c>
      <c r="G7" s="49">
        <v>5.5E-2</v>
      </c>
      <c r="H7" s="51" t="s">
        <v>326</v>
      </c>
      <c r="I7" s="584" t="s">
        <v>260</v>
      </c>
      <c r="K7" s="5">
        <v>3</v>
      </c>
      <c r="M7" s="856" t="s">
        <v>356</v>
      </c>
      <c r="N7" s="857"/>
      <c r="O7" s="858">
        <v>3.5999999999999997E-2</v>
      </c>
    </row>
    <row r="8" spans="1:15" ht="16.899999999999999" customHeight="1">
      <c r="A8" s="47" t="s">
        <v>262</v>
      </c>
      <c r="B8" s="48"/>
      <c r="C8" s="49">
        <v>0.23899999999999999</v>
      </c>
      <c r="D8" s="49">
        <v>0.17499999999999999</v>
      </c>
      <c r="E8" s="49">
        <v>9.7000000000000003E-2</v>
      </c>
      <c r="F8" s="49">
        <v>7.0000000000000007E-2</v>
      </c>
      <c r="G8" s="49">
        <v>5.5E-2</v>
      </c>
      <c r="H8" s="51" t="s">
        <v>326</v>
      </c>
      <c r="I8" s="584" t="s">
        <v>260</v>
      </c>
      <c r="K8" s="5">
        <v>4</v>
      </c>
      <c r="M8" s="856" t="s">
        <v>262</v>
      </c>
      <c r="N8" s="857"/>
      <c r="O8" s="858">
        <v>3.5999999999999997E-2</v>
      </c>
    </row>
    <row r="9" spans="1:15" ht="16.899999999999999" customHeight="1">
      <c r="A9" s="47" t="s">
        <v>266</v>
      </c>
      <c r="B9" s="48"/>
      <c r="C9" s="49">
        <v>8.8999999999999996E-2</v>
      </c>
      <c r="D9" s="49">
        <v>6.5000000000000002E-2</v>
      </c>
      <c r="E9" s="49">
        <v>3.5999999999999997E-2</v>
      </c>
      <c r="F9" s="51" t="s">
        <v>358</v>
      </c>
      <c r="G9" s="51" t="s">
        <v>358</v>
      </c>
      <c r="H9" s="49">
        <v>6.0999999999999999E-2</v>
      </c>
      <c r="I9" s="584" t="s">
        <v>181</v>
      </c>
      <c r="K9" s="5">
        <v>5</v>
      </c>
      <c r="M9" s="856" t="s">
        <v>266</v>
      </c>
      <c r="N9" s="857"/>
      <c r="O9" s="858">
        <v>3.5999999999999997E-2</v>
      </c>
    </row>
    <row r="10" spans="1:15" ht="16.899999999999999" customHeight="1">
      <c r="A10" s="47" t="s">
        <v>265</v>
      </c>
      <c r="B10" s="48"/>
      <c r="C10" s="49">
        <v>4.3999999999999997E-2</v>
      </c>
      <c r="D10" s="49">
        <v>3.2000000000000001E-2</v>
      </c>
      <c r="E10" s="49">
        <v>1.7999999999999999E-2</v>
      </c>
      <c r="F10" s="49">
        <v>1.4E-2</v>
      </c>
      <c r="G10" s="49">
        <v>1.2999999999999999E-2</v>
      </c>
      <c r="H10" s="51" t="s">
        <v>326</v>
      </c>
      <c r="I10" s="584" t="s">
        <v>264</v>
      </c>
      <c r="K10" s="5">
        <v>6</v>
      </c>
      <c r="M10" s="856" t="s">
        <v>265</v>
      </c>
      <c r="N10" s="857"/>
      <c r="O10" s="858">
        <v>1.0999999999999999E-2</v>
      </c>
    </row>
    <row r="11" spans="1:15" ht="16.899999999999999" customHeight="1">
      <c r="A11" s="47" t="s">
        <v>267</v>
      </c>
      <c r="B11" s="48"/>
      <c r="C11" s="49">
        <v>8.5999999999999993E-2</v>
      </c>
      <c r="D11" s="49">
        <v>6.3E-2</v>
      </c>
      <c r="E11" s="49">
        <v>3.5000000000000003E-2</v>
      </c>
      <c r="F11" s="51" t="s">
        <v>326</v>
      </c>
      <c r="G11" s="51" t="s">
        <v>326</v>
      </c>
      <c r="H11" s="50">
        <v>2.1000000000000001E-2</v>
      </c>
      <c r="I11" s="584" t="s">
        <v>332</v>
      </c>
      <c r="K11" s="5">
        <v>7</v>
      </c>
      <c r="M11" s="856" t="s">
        <v>267</v>
      </c>
      <c r="N11" s="857"/>
      <c r="O11" s="858">
        <v>2.5999999999999999E-2</v>
      </c>
    </row>
    <row r="12" spans="1:15" ht="16.899999999999999" customHeight="1">
      <c r="A12" s="47" t="s">
        <v>357</v>
      </c>
      <c r="B12" s="48"/>
      <c r="C12" s="49">
        <v>8.5999999999999993E-2</v>
      </c>
      <c r="D12" s="49">
        <v>6.3E-2</v>
      </c>
      <c r="E12" s="49">
        <v>3.5000000000000003E-2</v>
      </c>
      <c r="F12" s="51" t="s">
        <v>326</v>
      </c>
      <c r="G12" s="51" t="s">
        <v>326</v>
      </c>
      <c r="H12" s="50">
        <v>2.1000000000000001E-2</v>
      </c>
      <c r="I12" s="584" t="s">
        <v>333</v>
      </c>
      <c r="K12" s="5">
        <v>8</v>
      </c>
      <c r="M12" s="856" t="s">
        <v>357</v>
      </c>
      <c r="N12" s="857"/>
      <c r="O12" s="858">
        <v>2.5999999999999999E-2</v>
      </c>
    </row>
    <row r="13" spans="1:15" ht="16.899999999999999" customHeight="1">
      <c r="A13" s="47" t="s">
        <v>263</v>
      </c>
      <c r="B13" s="48"/>
      <c r="C13" s="49">
        <v>6.4000000000000001E-2</v>
      </c>
      <c r="D13" s="49">
        <v>4.7E-2</v>
      </c>
      <c r="E13" s="49">
        <v>2.5999999999999999E-2</v>
      </c>
      <c r="F13" s="49">
        <v>2.1000000000000001E-2</v>
      </c>
      <c r="G13" s="49">
        <v>1.9E-2</v>
      </c>
      <c r="H13" s="51" t="s">
        <v>326</v>
      </c>
      <c r="I13" s="584" t="s">
        <v>264</v>
      </c>
      <c r="K13" s="5">
        <v>9</v>
      </c>
      <c r="M13" s="856" t="s">
        <v>263</v>
      </c>
      <c r="N13" s="857"/>
      <c r="O13" s="858">
        <v>2.5999999999999999E-2</v>
      </c>
    </row>
    <row r="14" spans="1:15" ht="16.899999999999999" customHeight="1">
      <c r="A14" s="47" t="s">
        <v>385</v>
      </c>
      <c r="B14" s="48"/>
      <c r="C14" s="49">
        <v>6.7000000000000004E-2</v>
      </c>
      <c r="D14" s="49">
        <v>4.9000000000000002E-2</v>
      </c>
      <c r="E14" s="49">
        <v>2.7E-2</v>
      </c>
      <c r="F14" s="49">
        <v>0.04</v>
      </c>
      <c r="G14" s="49">
        <v>3.5999999999999997E-2</v>
      </c>
      <c r="H14" s="51" t="s">
        <v>326</v>
      </c>
      <c r="I14" s="584" t="s">
        <v>264</v>
      </c>
      <c r="K14" s="5">
        <v>10</v>
      </c>
      <c r="M14" s="856" t="s">
        <v>509</v>
      </c>
      <c r="N14" s="857"/>
      <c r="O14" s="858">
        <v>1.7000000000000001E-2</v>
      </c>
    </row>
    <row r="15" spans="1:15" ht="16.899999999999999" customHeight="1">
      <c r="A15" s="47" t="s">
        <v>268</v>
      </c>
      <c r="B15" s="48"/>
      <c r="C15" s="49">
        <v>6.7000000000000004E-2</v>
      </c>
      <c r="D15" s="49">
        <v>4.9000000000000002E-2</v>
      </c>
      <c r="E15" s="49">
        <v>2.7E-2</v>
      </c>
      <c r="F15" s="49">
        <v>0.04</v>
      </c>
      <c r="G15" s="49">
        <v>3.5999999999999997E-2</v>
      </c>
      <c r="H15" s="51" t="s">
        <v>326</v>
      </c>
      <c r="I15" s="584" t="s">
        <v>264</v>
      </c>
      <c r="K15" s="5">
        <v>11</v>
      </c>
      <c r="M15" s="856" t="s">
        <v>268</v>
      </c>
      <c r="N15" s="857"/>
      <c r="O15" s="858">
        <v>1.7000000000000001E-2</v>
      </c>
    </row>
    <row r="16" spans="1:15" ht="16.899999999999999" customHeight="1">
      <c r="A16" s="47" t="s">
        <v>269</v>
      </c>
      <c r="B16" s="48"/>
      <c r="C16" s="49">
        <v>6.4000000000000001E-2</v>
      </c>
      <c r="D16" s="49">
        <v>4.7E-2</v>
      </c>
      <c r="E16" s="49">
        <v>2.5999999999999999E-2</v>
      </c>
      <c r="F16" s="49">
        <v>1.7000000000000001E-2</v>
      </c>
      <c r="G16" s="49">
        <v>1.4999999999999999E-2</v>
      </c>
      <c r="H16" s="51" t="s">
        <v>326</v>
      </c>
      <c r="I16" s="584" t="s">
        <v>264</v>
      </c>
      <c r="K16" s="5">
        <v>12</v>
      </c>
      <c r="M16" s="856" t="s">
        <v>269</v>
      </c>
      <c r="N16" s="857"/>
      <c r="O16" s="858">
        <v>1.2999999999999999E-2</v>
      </c>
    </row>
    <row r="17" spans="1:15" ht="16.899999999999999" customHeight="1">
      <c r="A17" s="47" t="s">
        <v>270</v>
      </c>
      <c r="B17" s="48"/>
      <c r="C17" s="49">
        <v>5.7000000000000002E-2</v>
      </c>
      <c r="D17" s="49">
        <v>4.1000000000000002E-2</v>
      </c>
      <c r="E17" s="49">
        <v>2.3E-2</v>
      </c>
      <c r="F17" s="49">
        <v>1.7000000000000001E-2</v>
      </c>
      <c r="G17" s="49">
        <v>1.4999999999999999E-2</v>
      </c>
      <c r="H17" s="51" t="s">
        <v>326</v>
      </c>
      <c r="I17" s="584" t="s">
        <v>264</v>
      </c>
      <c r="M17" s="856" t="s">
        <v>270</v>
      </c>
      <c r="N17" s="857"/>
      <c r="O17" s="858">
        <v>1.2999999999999999E-2</v>
      </c>
    </row>
    <row r="18" spans="1:15" ht="16.899999999999999" customHeight="1">
      <c r="A18" s="47" t="s">
        <v>271</v>
      </c>
      <c r="B18" s="48"/>
      <c r="C18" s="49">
        <v>5.3999999999999999E-2</v>
      </c>
      <c r="D18" s="49">
        <v>0.04</v>
      </c>
      <c r="E18" s="49">
        <v>2.1999999999999999E-2</v>
      </c>
      <c r="F18" s="49">
        <v>1.7000000000000001E-2</v>
      </c>
      <c r="G18" s="49">
        <v>1.4999999999999999E-2</v>
      </c>
      <c r="H18" s="51" t="s">
        <v>326</v>
      </c>
      <c r="I18" s="584" t="s">
        <v>264</v>
      </c>
      <c r="M18" s="856" t="s">
        <v>271</v>
      </c>
      <c r="N18" s="857"/>
      <c r="O18" s="858">
        <v>1.2999999999999999E-2</v>
      </c>
    </row>
    <row r="19" spans="1:15" ht="16.899999999999999" customHeight="1">
      <c r="A19" s="47" t="s">
        <v>386</v>
      </c>
      <c r="B19" s="48"/>
      <c r="C19" s="49">
        <v>8.5999999999999993E-2</v>
      </c>
      <c r="D19" s="49">
        <v>6.3E-2</v>
      </c>
      <c r="E19" s="49">
        <v>3.5000000000000003E-2</v>
      </c>
      <c r="F19" s="49">
        <v>1.9E-2</v>
      </c>
      <c r="G19" s="49">
        <v>1.6E-2</v>
      </c>
      <c r="H19" s="51" t="s">
        <v>326</v>
      </c>
      <c r="I19" s="584" t="s">
        <v>264</v>
      </c>
      <c r="M19" s="856" t="s">
        <v>386</v>
      </c>
      <c r="N19" s="857"/>
      <c r="O19" s="858">
        <v>2.4E-2</v>
      </c>
    </row>
    <row r="20" spans="1:15" ht="16.899999999999999" customHeight="1">
      <c r="A20" s="47" t="s">
        <v>383</v>
      </c>
      <c r="B20" s="48"/>
      <c r="C20" s="49">
        <v>8.5999999999999993E-2</v>
      </c>
      <c r="D20" s="49">
        <v>6.3E-2</v>
      </c>
      <c r="E20" s="49">
        <v>3.5000000000000003E-2</v>
      </c>
      <c r="F20" s="49">
        <v>1.9E-2</v>
      </c>
      <c r="G20" s="49">
        <v>1.6E-2</v>
      </c>
      <c r="H20" s="51" t="s">
        <v>326</v>
      </c>
      <c r="I20" s="584" t="s">
        <v>264</v>
      </c>
      <c r="M20" s="856" t="s">
        <v>383</v>
      </c>
      <c r="N20" s="857"/>
      <c r="O20" s="858">
        <v>2.4E-2</v>
      </c>
    </row>
    <row r="21" spans="1:15" ht="16.899999999999999" customHeight="1">
      <c r="A21" s="47" t="s">
        <v>384</v>
      </c>
      <c r="B21" s="48"/>
      <c r="C21" s="49">
        <v>0.15</v>
      </c>
      <c r="D21" s="49">
        <v>0.11</v>
      </c>
      <c r="E21" s="49">
        <v>6.0999999999999999E-2</v>
      </c>
      <c r="F21" s="49">
        <v>1.9E-2</v>
      </c>
      <c r="G21" s="49">
        <v>1.6E-2</v>
      </c>
      <c r="H21" s="51" t="s">
        <v>326</v>
      </c>
      <c r="I21" s="584" t="s">
        <v>264</v>
      </c>
      <c r="M21" s="856" t="s">
        <v>384</v>
      </c>
      <c r="N21" s="857"/>
      <c r="O21" s="858">
        <v>2.4E-2</v>
      </c>
    </row>
    <row r="22" spans="1:15" ht="16.899999999999999" customHeight="1">
      <c r="A22" s="47" t="s">
        <v>272</v>
      </c>
      <c r="B22" s="48"/>
      <c r="C22" s="49">
        <v>8.1000000000000003E-2</v>
      </c>
      <c r="D22" s="49">
        <v>5.8999999999999997E-2</v>
      </c>
      <c r="E22" s="49">
        <v>3.3000000000000002E-2</v>
      </c>
      <c r="F22" s="49">
        <v>1.2999999999999999E-2</v>
      </c>
      <c r="G22" s="49">
        <v>0.01</v>
      </c>
      <c r="H22" s="51" t="s">
        <v>326</v>
      </c>
      <c r="I22" s="584" t="s">
        <v>264</v>
      </c>
      <c r="M22" s="856" t="s">
        <v>272</v>
      </c>
      <c r="N22" s="857"/>
      <c r="O22" s="858">
        <v>1.9E-2</v>
      </c>
    </row>
    <row r="23" spans="1:15" ht="16.899999999999999" customHeight="1">
      <c r="A23" s="47" t="s">
        <v>273</v>
      </c>
      <c r="B23" s="48"/>
      <c r="C23" s="49">
        <v>0.126</v>
      </c>
      <c r="D23" s="49">
        <v>9.1999999999999998E-2</v>
      </c>
      <c r="E23" s="49">
        <v>5.0999999999999997E-2</v>
      </c>
      <c r="F23" s="49">
        <v>1.2999999999999999E-2</v>
      </c>
      <c r="G23" s="49">
        <v>0.01</v>
      </c>
      <c r="H23" s="51" t="s">
        <v>326</v>
      </c>
      <c r="I23" s="584" t="s">
        <v>264</v>
      </c>
      <c r="M23" s="856" t="s">
        <v>273</v>
      </c>
      <c r="N23" s="857"/>
      <c r="O23" s="858">
        <v>1.9E-2</v>
      </c>
    </row>
    <row r="24" spans="1:15" ht="16.899999999999999" customHeight="1">
      <c r="A24" s="47" t="s">
        <v>274</v>
      </c>
      <c r="B24" s="48"/>
      <c r="C24" s="49">
        <v>8.4000000000000005E-2</v>
      </c>
      <c r="D24" s="49">
        <v>6.0999999999999999E-2</v>
      </c>
      <c r="E24" s="49">
        <v>3.4000000000000002E-2</v>
      </c>
      <c r="F24" s="49">
        <v>1.2999999999999999E-2</v>
      </c>
      <c r="G24" s="49">
        <v>0.01</v>
      </c>
      <c r="H24" s="51" t="s">
        <v>326</v>
      </c>
      <c r="I24" s="584" t="s">
        <v>264</v>
      </c>
      <c r="M24" s="856" t="s">
        <v>274</v>
      </c>
      <c r="N24" s="857"/>
      <c r="O24" s="858">
        <v>1.9E-2</v>
      </c>
    </row>
    <row r="25" spans="1:15" ht="16.899999999999999" customHeight="1">
      <c r="A25" s="47" t="s">
        <v>275</v>
      </c>
      <c r="B25" s="48"/>
      <c r="C25" s="49">
        <v>8.1000000000000003E-2</v>
      </c>
      <c r="D25" s="49">
        <v>5.8999999999999997E-2</v>
      </c>
      <c r="E25" s="49">
        <v>3.3000000000000002E-2</v>
      </c>
      <c r="F25" s="51" t="s">
        <v>326</v>
      </c>
      <c r="G25" s="51" t="s">
        <v>326</v>
      </c>
      <c r="H25" s="49">
        <v>1.0999999999999999E-2</v>
      </c>
      <c r="I25" s="584" t="s">
        <v>332</v>
      </c>
      <c r="M25" s="856" t="s">
        <v>275</v>
      </c>
      <c r="N25" s="857"/>
      <c r="O25" s="858">
        <v>1.9E-2</v>
      </c>
    </row>
    <row r="26" spans="1:15" ht="16.899999999999999" customHeight="1">
      <c r="A26" s="47" t="s">
        <v>276</v>
      </c>
      <c r="B26" s="48"/>
      <c r="C26" s="49">
        <v>8.1000000000000003E-2</v>
      </c>
      <c r="D26" s="49">
        <v>5.8999999999999997E-2</v>
      </c>
      <c r="E26" s="49">
        <v>3.3000000000000002E-2</v>
      </c>
      <c r="F26" s="51" t="s">
        <v>326</v>
      </c>
      <c r="G26" s="51" t="s">
        <v>326</v>
      </c>
      <c r="H26" s="49">
        <v>1.0999999999999999E-2</v>
      </c>
      <c r="I26" s="584" t="s">
        <v>181</v>
      </c>
      <c r="M26" s="856" t="s">
        <v>276</v>
      </c>
      <c r="N26" s="857"/>
      <c r="O26" s="858">
        <v>1.9E-2</v>
      </c>
    </row>
    <row r="27" spans="1:15" ht="16.899999999999999" customHeight="1">
      <c r="A27" s="47" t="s">
        <v>277</v>
      </c>
      <c r="B27" s="48"/>
      <c r="C27" s="49">
        <v>9.9000000000000005E-2</v>
      </c>
      <c r="D27" s="49">
        <v>7.1999999999999995E-2</v>
      </c>
      <c r="E27" s="49">
        <v>0.04</v>
      </c>
      <c r="F27" s="49">
        <v>4.2999999999999997E-2</v>
      </c>
      <c r="G27" s="49">
        <v>3.9E-2</v>
      </c>
      <c r="H27" s="51" t="s">
        <v>358</v>
      </c>
      <c r="I27" s="584" t="s">
        <v>264</v>
      </c>
      <c r="M27" s="859" t="s">
        <v>277</v>
      </c>
      <c r="N27" s="854"/>
      <c r="O27" s="855">
        <v>3.5000000000000003E-2</v>
      </c>
    </row>
    <row r="28" spans="1:15" ht="16.899999999999999" customHeight="1" thickBot="1">
      <c r="A28" s="622" t="s">
        <v>278</v>
      </c>
      <c r="B28" s="623"/>
      <c r="C28" s="624">
        <v>7.9000000000000001E-2</v>
      </c>
      <c r="D28" s="624">
        <v>5.8000000000000003E-2</v>
      </c>
      <c r="E28" s="624">
        <v>3.2000000000000001E-2</v>
      </c>
      <c r="F28" s="624">
        <v>4.2999999999999997E-2</v>
      </c>
      <c r="G28" s="624">
        <v>3.9E-2</v>
      </c>
      <c r="H28" s="625" t="s">
        <v>358</v>
      </c>
      <c r="I28" s="626" t="s">
        <v>264</v>
      </c>
      <c r="M28" s="860" t="s">
        <v>278</v>
      </c>
      <c r="N28" s="861"/>
      <c r="O28" s="862">
        <v>3.5000000000000003E-2</v>
      </c>
    </row>
    <row r="29" spans="1:15" s="612" customFormat="1" ht="17.100000000000001" customHeight="1" thickTop="1">
      <c r="A29" s="616" t="s">
        <v>396</v>
      </c>
      <c r="B29" s="617"/>
      <c r="C29" s="618">
        <v>6.1000000000000006E-2</v>
      </c>
      <c r="D29" s="618">
        <v>4.4000000000000004E-2</v>
      </c>
      <c r="E29" s="618">
        <v>2.5000000000000001E-2</v>
      </c>
      <c r="F29" s="619" t="s">
        <v>326</v>
      </c>
      <c r="G29" s="619" t="s">
        <v>326</v>
      </c>
      <c r="H29" s="620">
        <v>1.7000000000000001E-2</v>
      </c>
      <c r="I29" s="621" t="s">
        <v>395</v>
      </c>
      <c r="M29" s="863" t="s">
        <v>510</v>
      </c>
      <c r="N29" s="864"/>
      <c r="O29" s="858">
        <v>1.0999999999999999E-2</v>
      </c>
    </row>
    <row r="30" spans="1:15" s="612" customFormat="1" ht="17.100000000000001" customHeight="1">
      <c r="A30" s="47" t="s">
        <v>397</v>
      </c>
      <c r="B30" s="615"/>
      <c r="C30" s="613">
        <v>6.8000000000000005E-2</v>
      </c>
      <c r="D30" s="613">
        <v>0.05</v>
      </c>
      <c r="E30" s="613">
        <v>2.8000000000000001E-2</v>
      </c>
      <c r="F30" s="51" t="s">
        <v>326</v>
      </c>
      <c r="G30" s="51" t="s">
        <v>326</v>
      </c>
      <c r="H30" s="614">
        <v>2.5999999999999999E-2</v>
      </c>
      <c r="I30" s="584" t="s">
        <v>395</v>
      </c>
      <c r="M30" s="865" t="s">
        <v>511</v>
      </c>
      <c r="N30" s="866"/>
      <c r="O30" s="858">
        <v>1.7000000000000001E-2</v>
      </c>
    </row>
    <row r="31" spans="1:15" s="612" customFormat="1" ht="17.100000000000001" customHeight="1">
      <c r="A31" s="47" t="s">
        <v>398</v>
      </c>
      <c r="B31" s="615"/>
      <c r="C31" s="613">
        <v>6.8000000000000005E-2</v>
      </c>
      <c r="D31" s="613">
        <v>0.05</v>
      </c>
      <c r="E31" s="613">
        <v>2.8000000000000001E-2</v>
      </c>
      <c r="F31" s="51" t="s">
        <v>326</v>
      </c>
      <c r="G31" s="51" t="s">
        <v>326</v>
      </c>
      <c r="H31" s="614">
        <v>2.5999999999999999E-2</v>
      </c>
      <c r="I31" s="584" t="s">
        <v>395</v>
      </c>
      <c r="M31" s="867" t="s">
        <v>512</v>
      </c>
      <c r="N31" s="868"/>
      <c r="O31" s="858">
        <v>1.7000000000000001E-2</v>
      </c>
    </row>
    <row r="32" spans="1:15" s="612" customFormat="1" ht="17.100000000000001" customHeight="1">
      <c r="A32" s="47" t="s">
        <v>399</v>
      </c>
      <c r="B32" s="615"/>
      <c r="C32" s="613">
        <v>6.7000000000000004E-2</v>
      </c>
      <c r="D32" s="613">
        <v>4.9000000000000002E-2</v>
      </c>
      <c r="E32" s="613">
        <v>2.7E-2</v>
      </c>
      <c r="F32" s="51" t="s">
        <v>326</v>
      </c>
      <c r="G32" s="51" t="s">
        <v>326</v>
      </c>
      <c r="H32" s="614">
        <v>1.7999999999999999E-2</v>
      </c>
      <c r="I32" s="584" t="s">
        <v>395</v>
      </c>
      <c r="M32" s="867" t="s">
        <v>513</v>
      </c>
      <c r="N32" s="868"/>
      <c r="O32" s="858">
        <v>1.2999999999999999E-2</v>
      </c>
    </row>
    <row r="33" spans="1:15" s="612" customFormat="1" ht="17.100000000000001" customHeight="1">
      <c r="A33" s="47" t="s">
        <v>400</v>
      </c>
      <c r="B33" s="615"/>
      <c r="C33" s="613">
        <v>6.5000000000000002E-2</v>
      </c>
      <c r="D33" s="613">
        <v>4.7E-2</v>
      </c>
      <c r="E33" s="613">
        <v>2.6000000000000002E-2</v>
      </c>
      <c r="F33" s="51" t="s">
        <v>326</v>
      </c>
      <c r="G33" s="51" t="s">
        <v>326</v>
      </c>
      <c r="H33" s="614">
        <v>1.7999999999999999E-2</v>
      </c>
      <c r="I33" s="584" t="s">
        <v>395</v>
      </c>
      <c r="M33" s="867" t="s">
        <v>514</v>
      </c>
      <c r="N33" s="868"/>
      <c r="O33" s="858">
        <v>1.2999999999999999E-2</v>
      </c>
    </row>
    <row r="34" spans="1:15" s="612" customFormat="1" ht="17.100000000000001" customHeight="1" thickBot="1">
      <c r="A34" s="47" t="s">
        <v>401</v>
      </c>
      <c r="B34" s="615"/>
      <c r="C34" s="613">
        <v>6.4000000000000001E-2</v>
      </c>
      <c r="D34" s="613">
        <v>4.7E-2</v>
      </c>
      <c r="E34" s="613">
        <v>2.6000000000000002E-2</v>
      </c>
      <c r="F34" s="51" t="s">
        <v>326</v>
      </c>
      <c r="G34" s="51" t="s">
        <v>326</v>
      </c>
      <c r="H34" s="614">
        <v>1.7999999999999999E-2</v>
      </c>
      <c r="I34" s="584" t="s">
        <v>395</v>
      </c>
      <c r="M34" s="869" t="s">
        <v>515</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USER</cp:lastModifiedBy>
  <cp:lastPrinted>2022-03-28T07:02:27Z</cp:lastPrinted>
  <dcterms:created xsi:type="dcterms:W3CDTF">2020-02-21T08:37:11Z</dcterms:created>
  <dcterms:modified xsi:type="dcterms:W3CDTF">2022-03-28T07:37:29Z</dcterms:modified>
</cp:coreProperties>
</file>